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TheTeachers\wtt\files\"/>
    </mc:Choice>
  </mc:AlternateContent>
  <xr:revisionPtr revIDLastSave="0" documentId="13_ncr:1_{9E3AFB71-B238-421D-BAB8-6EA7AB9DA153}" xr6:coauthVersionLast="47" xr6:coauthVersionMax="47" xr10:uidLastSave="{00000000-0000-0000-0000-000000000000}"/>
  <bookViews>
    <workbookView xWindow="-108" yWindow="-108" windowWidth="23256" windowHeight="12576" xr2:uid="{4F773728-1977-4171-B0AE-71A84F619AC8}"/>
  </bookViews>
  <sheets>
    <sheet name="HPRC_V" sheetId="1" r:id="rId1"/>
    <sheet name="V-DB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5" l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4" i="5"/>
  <c r="A8" i="1"/>
  <c r="D65" i="1" s="1"/>
  <c r="E3" i="5"/>
  <c r="H7" i="1" l="1"/>
  <c r="J13" i="1"/>
  <c r="F13" i="1"/>
  <c r="K14" i="1"/>
  <c r="G14" i="1"/>
  <c r="C15" i="1"/>
  <c r="I16" i="1"/>
  <c r="E16" i="1"/>
  <c r="I15" i="1"/>
  <c r="E15" i="1"/>
  <c r="K20" i="1"/>
  <c r="G20" i="1"/>
  <c r="K18" i="1"/>
  <c r="G18" i="1"/>
  <c r="B24" i="1"/>
  <c r="D25" i="1"/>
  <c r="D26" i="1"/>
  <c r="F29" i="1"/>
  <c r="B31" i="1"/>
  <c r="I37" i="1"/>
  <c r="C39" i="1"/>
  <c r="F40" i="1"/>
  <c r="I41" i="1"/>
  <c r="C43" i="1"/>
  <c r="H49" i="1"/>
  <c r="F52" i="1"/>
  <c r="F56" i="1"/>
  <c r="H50" i="1"/>
  <c r="H52" i="1"/>
  <c r="H54" i="1"/>
  <c r="H56" i="1"/>
  <c r="H58" i="1"/>
  <c r="D64" i="1"/>
  <c r="D75" i="1"/>
  <c r="D71" i="1"/>
  <c r="B5" i="1"/>
  <c r="K13" i="1"/>
  <c r="G13" i="1"/>
  <c r="C14" i="1"/>
  <c r="H14" i="1"/>
  <c r="D14" i="1"/>
  <c r="J16" i="1"/>
  <c r="F16" i="1"/>
  <c r="J15" i="1"/>
  <c r="F15" i="1"/>
  <c r="C20" i="1"/>
  <c r="H20" i="1"/>
  <c r="D20" i="1"/>
  <c r="H18" i="1"/>
  <c r="D18" i="1"/>
  <c r="B25" i="1"/>
  <c r="B26" i="1"/>
  <c r="H26" i="1" s="1"/>
  <c r="J26" i="1" s="1"/>
  <c r="B27" i="1"/>
  <c r="F31" i="1"/>
  <c r="F37" i="1"/>
  <c r="I38" i="1"/>
  <c r="C40" i="1"/>
  <c r="F41" i="1"/>
  <c r="I42" i="1"/>
  <c r="F49" i="1"/>
  <c r="F51" i="1"/>
  <c r="F55" i="1"/>
  <c r="F59" i="1"/>
  <c r="J51" i="1"/>
  <c r="J53" i="1"/>
  <c r="J55" i="1"/>
  <c r="J57" i="1"/>
  <c r="J59" i="1"/>
  <c r="D76" i="1"/>
  <c r="D72" i="1"/>
  <c r="D68" i="1"/>
  <c r="D67" i="1"/>
  <c r="D66" i="1"/>
  <c r="J7" i="1"/>
  <c r="I13" i="1"/>
  <c r="E13" i="1"/>
  <c r="J14" i="1"/>
  <c r="F14" i="1"/>
  <c r="C16" i="1"/>
  <c r="H16" i="1"/>
  <c r="D16" i="1"/>
  <c r="H15" i="1"/>
  <c r="D15" i="1"/>
  <c r="J20" i="1"/>
  <c r="F20" i="1"/>
  <c r="J18" i="1"/>
  <c r="F18" i="1"/>
  <c r="D24" i="1"/>
  <c r="F25" i="1"/>
  <c r="F27" i="1"/>
  <c r="D29" i="1"/>
  <c r="D31" i="1"/>
  <c r="H31" i="1" s="1"/>
  <c r="J30" i="1" s="1"/>
  <c r="C38" i="1"/>
  <c r="F39" i="1"/>
  <c r="I40" i="1"/>
  <c r="C42" i="1"/>
  <c r="F43" i="1"/>
  <c r="J49" i="1"/>
  <c r="F53" i="1"/>
  <c r="F57" i="1"/>
  <c r="J50" i="1"/>
  <c r="J52" i="1"/>
  <c r="J54" i="1"/>
  <c r="J56" i="1"/>
  <c r="J58" i="1"/>
  <c r="D78" i="1"/>
  <c r="D74" i="1"/>
  <c r="D70" i="1"/>
  <c r="A7" i="1"/>
  <c r="C13" i="1"/>
  <c r="H13" i="1"/>
  <c r="D13" i="1"/>
  <c r="I14" i="1"/>
  <c r="E14" i="1"/>
  <c r="K16" i="1"/>
  <c r="G16" i="1"/>
  <c r="K15" i="1"/>
  <c r="G15" i="1"/>
  <c r="C18" i="1"/>
  <c r="I20" i="1"/>
  <c r="E20" i="1"/>
  <c r="I18" i="1"/>
  <c r="E18" i="1"/>
  <c r="F24" i="1"/>
  <c r="F26" i="1"/>
  <c r="D27" i="1"/>
  <c r="H27" i="1" s="1"/>
  <c r="J27" i="1" s="1"/>
  <c r="B29" i="1"/>
  <c r="H29" i="1" s="1"/>
  <c r="J28" i="1" s="1"/>
  <c r="C37" i="1"/>
  <c r="F38" i="1"/>
  <c r="I39" i="1"/>
  <c r="C41" i="1"/>
  <c r="F42" i="1"/>
  <c r="I43" i="1"/>
  <c r="F50" i="1"/>
  <c r="F54" i="1"/>
  <c r="F58" i="1"/>
  <c r="H51" i="1"/>
  <c r="H53" i="1"/>
  <c r="H55" i="1"/>
  <c r="H57" i="1"/>
  <c r="H59" i="1"/>
  <c r="D77" i="1"/>
  <c r="D73" i="1"/>
  <c r="D69" i="1"/>
  <c r="H25" i="1" l="1"/>
  <c r="J25" i="1" s="1"/>
  <c r="H24" i="1"/>
  <c r="J24" i="1" s="1"/>
</calcChain>
</file>

<file path=xl/sharedStrings.xml><?xml version="1.0" encoding="utf-8"?>
<sst xmlns="http://schemas.openxmlformats.org/spreadsheetml/2006/main" count="640" uniqueCount="216">
  <si>
    <r>
      <rPr>
        <b/>
        <sz val="12"/>
        <rFont val="Times New Roman"/>
        <family val="1"/>
      </rPr>
      <t>Formative Evaluation</t>
    </r>
  </si>
  <si>
    <r>
      <rPr>
        <b/>
        <sz val="10.5"/>
        <rFont val="Times New Roman"/>
        <family val="1"/>
      </rPr>
      <t>Name of the Subjects</t>
    </r>
  </si>
  <si>
    <r>
      <rPr>
        <b/>
        <sz val="12"/>
        <rFont val="Times New Roman"/>
        <family val="1"/>
      </rPr>
      <t>I</t>
    </r>
  </si>
  <si>
    <r>
      <rPr>
        <b/>
        <sz val="12"/>
        <rFont val="Times New Roman"/>
        <family val="1"/>
      </rPr>
      <t>II</t>
    </r>
  </si>
  <si>
    <r>
      <rPr>
        <b/>
        <sz val="12"/>
        <rFont val="Times New Roman"/>
        <family val="1"/>
      </rPr>
      <t>III</t>
    </r>
  </si>
  <si>
    <r>
      <rPr>
        <sz val="10.5"/>
        <rFont val="Times New Roman"/>
        <family val="1"/>
      </rPr>
      <t>F1A</t>
    </r>
  </si>
  <si>
    <r>
      <rPr>
        <sz val="10.5"/>
        <rFont val="Times New Roman"/>
        <family val="1"/>
      </rPr>
      <t>F1B</t>
    </r>
  </si>
  <si>
    <r>
      <rPr>
        <sz val="10.5"/>
        <rFont val="Times New Roman"/>
        <family val="1"/>
      </rPr>
      <t>F1C</t>
    </r>
  </si>
  <si>
    <r>
      <rPr>
        <sz val="10.5"/>
        <rFont val="Times New Roman"/>
        <family val="1"/>
      </rPr>
      <t>F2A</t>
    </r>
  </si>
  <si>
    <r>
      <rPr>
        <sz val="10.5"/>
        <rFont val="Times New Roman"/>
        <family val="1"/>
      </rPr>
      <t>F2B</t>
    </r>
  </si>
  <si>
    <r>
      <rPr>
        <sz val="10.5"/>
        <rFont val="Times New Roman"/>
        <family val="1"/>
      </rPr>
      <t>F2C</t>
    </r>
  </si>
  <si>
    <r>
      <rPr>
        <sz val="10.5"/>
        <rFont val="Times New Roman"/>
        <family val="1"/>
      </rPr>
      <t>F3B</t>
    </r>
  </si>
  <si>
    <r>
      <rPr>
        <sz val="10.5"/>
        <rFont val="Times New Roman"/>
        <family val="1"/>
      </rPr>
      <t>F3A</t>
    </r>
  </si>
  <si>
    <r>
      <rPr>
        <sz val="10.5"/>
        <rFont val="Times New Roman"/>
        <family val="1"/>
      </rPr>
      <t>F3C</t>
    </r>
  </si>
  <si>
    <r>
      <rPr>
        <sz val="10.5"/>
        <rFont val="Times New Roman"/>
        <family val="1"/>
      </rPr>
      <t>MATHEMATICS</t>
    </r>
  </si>
  <si>
    <r>
      <rPr>
        <sz val="10.5"/>
        <rFont val="Times New Roman"/>
        <family val="1"/>
      </rPr>
      <t>OUR ENVIRONMENT</t>
    </r>
  </si>
  <si>
    <r>
      <rPr>
        <sz val="10.5"/>
        <rFont val="Times New Roman"/>
        <family val="1"/>
      </rPr>
      <t>ART &amp; WORK EDUCATION</t>
    </r>
  </si>
  <si>
    <r>
      <rPr>
        <sz val="10.5"/>
        <rFont val="Times New Roman"/>
        <family val="1"/>
      </rPr>
      <t>HEALTH &amp; PHYSICAL EDUCATION</t>
    </r>
  </si>
  <si>
    <r>
      <rPr>
        <b/>
        <sz val="12"/>
        <rFont val="Times New Roman"/>
        <family val="1"/>
      </rPr>
      <t>Summative Evaluation</t>
    </r>
  </si>
  <si>
    <r>
      <rPr>
        <b/>
        <sz val="12"/>
        <rFont val="Times New Roman"/>
        <family val="1"/>
      </rPr>
      <t>Subject</t>
    </r>
  </si>
  <si>
    <r>
      <rPr>
        <b/>
        <sz val="10.5"/>
        <rFont val="Times New Roman"/>
        <family val="1"/>
      </rPr>
      <t xml:space="preserve">I
</t>
    </r>
    <r>
      <rPr>
        <sz val="10.5"/>
        <rFont val="Times New Roman"/>
        <family val="1"/>
      </rPr>
      <t>(20)</t>
    </r>
  </si>
  <si>
    <r>
      <rPr>
        <b/>
        <sz val="10.5"/>
        <rFont val="Times New Roman"/>
        <family val="1"/>
      </rPr>
      <t xml:space="preserve">II
</t>
    </r>
    <r>
      <rPr>
        <sz val="10.5"/>
        <rFont val="Times New Roman"/>
        <family val="1"/>
      </rPr>
      <t>(30)</t>
    </r>
  </si>
  <si>
    <r>
      <rPr>
        <b/>
        <sz val="10.5"/>
        <rFont val="Times New Roman"/>
        <family val="1"/>
      </rPr>
      <t xml:space="preserve">III
</t>
    </r>
    <r>
      <rPr>
        <sz val="10.5"/>
        <rFont val="Times New Roman"/>
        <family val="1"/>
      </rPr>
      <t>(50)</t>
    </r>
  </si>
  <si>
    <r>
      <rPr>
        <b/>
        <sz val="10.5"/>
        <rFont val="Times New Roman"/>
        <family val="1"/>
      </rPr>
      <t xml:space="preserve">Total
</t>
    </r>
    <r>
      <rPr>
        <sz val="10.5"/>
        <rFont val="Times New Roman"/>
        <family val="1"/>
      </rPr>
      <t>(100)</t>
    </r>
  </si>
  <si>
    <r>
      <rPr>
        <b/>
        <sz val="10.5"/>
        <rFont val="Times New Roman"/>
        <family val="1"/>
      </rPr>
      <t xml:space="preserve">Percentage
</t>
    </r>
    <r>
      <rPr>
        <sz val="10.5"/>
        <rFont val="Times New Roman"/>
        <family val="1"/>
      </rPr>
      <t>(%)</t>
    </r>
  </si>
  <si>
    <r>
      <rPr>
        <sz val="10.5"/>
        <rFont val="Times New Roman"/>
        <family val="1"/>
      </rPr>
      <t>SE(10)</t>
    </r>
  </si>
  <si>
    <r>
      <rPr>
        <sz val="10.5"/>
        <rFont val="Times New Roman"/>
        <family val="1"/>
      </rPr>
      <t>SE(15)</t>
    </r>
  </si>
  <si>
    <r>
      <rPr>
        <sz val="10.5"/>
        <rFont val="Times New Roman"/>
        <family val="1"/>
      </rPr>
      <t>SE(25)</t>
    </r>
  </si>
  <si>
    <r>
      <rPr>
        <b/>
        <sz val="12"/>
        <rFont val="Times New Roman"/>
        <family val="1"/>
      </rPr>
      <t>Indentified Condition</t>
    </r>
  </si>
  <si>
    <r>
      <rPr>
        <b/>
        <sz val="12"/>
        <rFont val="Times New Roman"/>
        <family val="1"/>
      </rPr>
      <t>Items</t>
    </r>
  </si>
  <si>
    <r>
      <rPr>
        <b/>
        <sz val="10.5"/>
        <rFont val="Times New Roman"/>
        <family val="1"/>
      </rPr>
      <t>I</t>
    </r>
  </si>
  <si>
    <r>
      <rPr>
        <b/>
        <sz val="10.5"/>
        <rFont val="Times New Roman"/>
        <family val="1"/>
      </rPr>
      <t>II</t>
    </r>
  </si>
  <si>
    <r>
      <rPr>
        <b/>
        <sz val="10.5"/>
        <rFont val="Times New Roman"/>
        <family val="1"/>
      </rPr>
      <t>III</t>
    </r>
  </si>
  <si>
    <r>
      <rPr>
        <sz val="10.5"/>
        <rFont val="Times New Roman"/>
        <family val="1"/>
      </rPr>
      <t>Pattern of intelligence</t>
    </r>
  </si>
  <si>
    <r>
      <rPr>
        <sz val="10.5"/>
        <rFont val="Times New Roman"/>
        <family val="1"/>
      </rPr>
      <t>Area of interest</t>
    </r>
  </si>
  <si>
    <r>
      <rPr>
        <sz val="10.5"/>
        <rFont val="Times New Roman"/>
        <family val="1"/>
      </rPr>
      <t>Positive attitude</t>
    </r>
  </si>
  <si>
    <r>
      <rPr>
        <sz val="10.5"/>
        <rFont val="Times New Roman"/>
        <family val="1"/>
      </rPr>
      <t>Exceptional ability</t>
    </r>
  </si>
  <si>
    <r>
      <rPr>
        <sz val="10.5"/>
        <rFont val="Times New Roman"/>
        <family val="1"/>
      </rPr>
      <t>Features of anxiety</t>
    </r>
  </si>
  <si>
    <r>
      <rPr>
        <sz val="10.5"/>
        <rFont val="Times New Roman"/>
        <family val="1"/>
      </rPr>
      <t>Learning gaps</t>
    </r>
  </si>
  <si>
    <r>
      <rPr>
        <sz val="10.5"/>
        <rFont val="Times New Roman"/>
        <family val="1"/>
      </rPr>
      <t>Specific learning difficulties</t>
    </r>
  </si>
  <si>
    <r>
      <rPr>
        <b/>
        <sz val="10.5"/>
        <rFont val="Times New Roman"/>
        <family val="1"/>
      </rPr>
      <t>(A - Very good, B - Good, C - Satisfactory, D - Requires more development)</t>
    </r>
  </si>
  <si>
    <r>
      <rPr>
        <sz val="10.5"/>
        <rFont val="Times New Roman"/>
        <family val="1"/>
      </rPr>
      <t>Self Awareness</t>
    </r>
  </si>
  <si>
    <r>
      <rPr>
        <sz val="10.5"/>
        <rFont val="Times New Roman"/>
        <family val="1"/>
      </rPr>
      <t>Communication Skill</t>
    </r>
  </si>
  <si>
    <r>
      <rPr>
        <sz val="10.5"/>
        <rFont val="Times New Roman"/>
        <family val="1"/>
      </rPr>
      <t>Collaborative Thinking/Classification</t>
    </r>
  </si>
  <si>
    <r>
      <rPr>
        <sz val="10.5"/>
        <rFont val="Times New Roman"/>
        <family val="1"/>
      </rPr>
      <t>Experiential Learning Skill</t>
    </r>
  </si>
  <si>
    <r>
      <rPr>
        <sz val="10.5"/>
        <rFont val="Times New Roman"/>
        <family val="1"/>
      </rPr>
      <t>Critical Thinking</t>
    </r>
  </si>
  <si>
    <r>
      <rPr>
        <sz val="10.5"/>
        <rFont val="Times New Roman"/>
        <family val="1"/>
      </rPr>
      <t>Computational / Analytical thinking"</t>
    </r>
  </si>
  <si>
    <r>
      <rPr>
        <sz val="10.5"/>
        <rFont val="Times New Roman"/>
        <family val="1"/>
      </rPr>
      <t>Problem Solving Ability / Drawing Effective Conclusion"</t>
    </r>
  </si>
  <si>
    <r>
      <rPr>
        <sz val="10.5"/>
        <rFont val="Times New Roman"/>
        <family val="1"/>
      </rPr>
      <t>Decision Making Skill</t>
    </r>
  </si>
  <si>
    <r>
      <rPr>
        <sz val="10.5"/>
        <rFont val="Times New Roman"/>
        <family val="1"/>
      </rPr>
      <t>Creative Presentation Skill</t>
    </r>
  </si>
  <si>
    <r>
      <rPr>
        <sz val="10.5"/>
        <rFont val="Times New Roman"/>
        <family val="1"/>
      </rPr>
      <t>Aesthetic Appreciation</t>
    </r>
  </si>
  <si>
    <r>
      <rPr>
        <sz val="10.5"/>
        <rFont val="Times New Roman"/>
        <family val="1"/>
      </rPr>
      <t>Teacher’s Perception (Overall)</t>
    </r>
  </si>
  <si>
    <r>
      <rPr>
        <b/>
        <sz val="10.5"/>
        <rFont val="Times New Roman"/>
        <family val="1"/>
      </rPr>
      <t>Class - V</t>
    </r>
  </si>
  <si>
    <r>
      <rPr>
        <sz val="10.5"/>
        <rFont val="Times New Roman"/>
        <family val="1"/>
      </rPr>
      <t>Listening skill</t>
    </r>
  </si>
  <si>
    <r>
      <rPr>
        <sz val="10.5"/>
        <rFont val="Times New Roman"/>
        <family val="1"/>
      </rPr>
      <t>Communication skill</t>
    </r>
  </si>
  <si>
    <r>
      <rPr>
        <sz val="10.5"/>
        <rFont val="Times New Roman"/>
        <family val="1"/>
      </rPr>
      <t>Empathy skill</t>
    </r>
  </si>
  <si>
    <r>
      <rPr>
        <sz val="10.5"/>
        <rFont val="Times New Roman"/>
        <family val="1"/>
      </rPr>
      <t>Co-operation skill</t>
    </r>
  </si>
  <si>
    <r>
      <rPr>
        <sz val="10.5"/>
        <rFont val="Times New Roman"/>
        <family val="1"/>
      </rPr>
      <t>Conversation skill</t>
    </r>
  </si>
  <si>
    <r>
      <rPr>
        <sz val="10.5"/>
        <rFont val="Times New Roman"/>
        <family val="1"/>
      </rPr>
      <t>Friendship skill</t>
    </r>
  </si>
  <si>
    <r>
      <rPr>
        <sz val="10.5"/>
        <rFont val="Times New Roman"/>
        <family val="1"/>
      </rPr>
      <t>Conflict resolution/Problem solving skill</t>
    </r>
  </si>
  <si>
    <r>
      <rPr>
        <sz val="10.5"/>
        <rFont val="Times New Roman"/>
        <family val="1"/>
      </rPr>
      <t>Stress coping skill</t>
    </r>
  </si>
  <si>
    <r>
      <rPr>
        <sz val="10.5"/>
        <rFont val="Times New Roman"/>
        <family val="1"/>
      </rPr>
      <t>Decision making skill</t>
    </r>
  </si>
  <si>
    <r>
      <rPr>
        <sz val="10.5"/>
        <rFont val="Times New Roman"/>
        <family val="1"/>
      </rPr>
      <t>Interpersonal skill</t>
    </r>
  </si>
  <si>
    <r>
      <rPr>
        <sz val="10.5"/>
        <rFont val="Times New Roman"/>
        <family val="1"/>
      </rPr>
      <t>Organisational skill</t>
    </r>
  </si>
  <si>
    <r>
      <rPr>
        <sz val="10.5"/>
        <rFont val="Times New Roman"/>
        <family val="1"/>
      </rPr>
      <t>Emotion control skill</t>
    </r>
  </si>
  <si>
    <r>
      <rPr>
        <sz val="10.5"/>
        <rFont val="Times New Roman"/>
        <family val="1"/>
      </rPr>
      <t>Respect skill</t>
    </r>
  </si>
  <si>
    <r>
      <rPr>
        <sz val="10.5"/>
        <rFont val="Times New Roman"/>
        <family val="1"/>
      </rPr>
      <t>Assertiveness skill/Positive attitude</t>
    </r>
  </si>
  <si>
    <r>
      <rPr>
        <sz val="10.5"/>
        <rFont val="Times New Roman"/>
        <family val="1"/>
      </rPr>
      <t>Leadership</t>
    </r>
  </si>
  <si>
    <r>
      <rPr>
        <b/>
        <sz val="10.5"/>
        <rFont val="Times New Roman"/>
        <family val="1"/>
      </rPr>
      <t>Signature</t>
    </r>
  </si>
  <si>
    <r>
      <rPr>
        <b/>
        <sz val="10.5"/>
        <rFont val="Times New Roman"/>
        <family val="1"/>
      </rPr>
      <t>1st Summative Evaluation</t>
    </r>
  </si>
  <si>
    <r>
      <rPr>
        <b/>
        <sz val="10.5"/>
        <rFont val="Times New Roman"/>
        <family val="1"/>
      </rPr>
      <t>2st Summative Evaluation</t>
    </r>
  </si>
  <si>
    <r>
      <rPr>
        <b/>
        <sz val="10.5"/>
        <rFont val="Times New Roman"/>
        <family val="1"/>
      </rPr>
      <t>3st Summative Evaluation</t>
    </r>
  </si>
  <si>
    <r>
      <rPr>
        <b/>
        <sz val="10.5"/>
        <rFont val="Times New Roman"/>
        <family val="1"/>
      </rPr>
      <t>Class teacher</t>
    </r>
  </si>
  <si>
    <r>
      <rPr>
        <b/>
        <sz val="10.5"/>
        <rFont val="Times New Roman"/>
        <family val="1"/>
      </rPr>
      <t>Head of the Institution</t>
    </r>
  </si>
  <si>
    <r>
      <rPr>
        <b/>
        <sz val="10.5"/>
        <rFont val="Times New Roman"/>
        <family val="1"/>
      </rPr>
      <t>Guardian</t>
    </r>
  </si>
  <si>
    <t>MATHEMATICS</t>
  </si>
  <si>
    <t>Holistic Progress Report Card 2025</t>
  </si>
  <si>
    <t>ABCD HIGH SCHOOL</t>
  </si>
  <si>
    <t>ADDRESS</t>
  </si>
  <si>
    <r>
      <rPr>
        <b/>
        <sz val="12"/>
        <rFont val="Times New Roman"/>
        <family val="1"/>
      </rPr>
      <t>Learning Perspective of Cognitive Domain</t>
    </r>
    <r>
      <rPr>
        <b/>
        <sz val="12"/>
        <rFont val="Times New Roman"/>
      </rPr>
      <t xml:space="preserve"> (LPCD)</t>
    </r>
  </si>
  <si>
    <r>
      <rPr>
        <b/>
        <sz val="12"/>
        <rFont val="Times New Roman"/>
        <family val="1"/>
      </rPr>
      <t>Behavioural Cognitive Outcomes</t>
    </r>
    <r>
      <rPr>
        <b/>
        <sz val="12"/>
        <rFont val="Times New Roman"/>
      </rPr>
      <t xml:space="preserve"> (BCO)</t>
    </r>
  </si>
  <si>
    <r>
      <rPr>
        <b/>
        <sz val="12"/>
        <rFont val="Times New Roman"/>
        <family val="1"/>
      </rPr>
      <t>Developent of Personality and Life Skills</t>
    </r>
    <r>
      <rPr>
        <b/>
        <sz val="12"/>
        <rFont val="Times New Roman"/>
      </rPr>
      <t xml:space="preserve"> (DPLS)</t>
    </r>
  </si>
  <si>
    <t>NAME OF THE STUDENT:</t>
  </si>
  <si>
    <t>BSP ID:</t>
  </si>
  <si>
    <t>CLASS:</t>
  </si>
  <si>
    <t>SECTION:</t>
  </si>
  <si>
    <t>ROLL NO.:</t>
  </si>
  <si>
    <t>GENDER:</t>
  </si>
  <si>
    <t>DoB:</t>
  </si>
  <si>
    <t>A</t>
  </si>
  <si>
    <t>V</t>
  </si>
  <si>
    <t>BENGALI</t>
  </si>
  <si>
    <t>ENGLISH</t>
  </si>
  <si>
    <t>SL</t>
  </si>
  <si>
    <t>CLASS</t>
  </si>
  <si>
    <t>SEC</t>
  </si>
  <si>
    <t>ROLL</t>
  </si>
  <si>
    <t>GENDER</t>
  </si>
  <si>
    <t>DOB</t>
  </si>
  <si>
    <t>OUR ENVIRONMENT</t>
  </si>
  <si>
    <t>ART &amp; WORK EDUCATION</t>
  </si>
  <si>
    <t>HEALTH &amp; PHYSICAL EDUCATION</t>
  </si>
  <si>
    <t>S-I</t>
  </si>
  <si>
    <t>S-II</t>
  </si>
  <si>
    <t>S-III</t>
  </si>
  <si>
    <t>GENERAL INFORMATION</t>
  </si>
  <si>
    <t>STUDENTS NAME</t>
  </si>
  <si>
    <t>POI1</t>
  </si>
  <si>
    <t>AOI1</t>
  </si>
  <si>
    <t>POI2</t>
  </si>
  <si>
    <t>POI3</t>
  </si>
  <si>
    <t>AOI2</t>
  </si>
  <si>
    <t>AOI3</t>
  </si>
  <si>
    <t>PA1</t>
  </si>
  <si>
    <t>PA2</t>
  </si>
  <si>
    <t>PA3</t>
  </si>
  <si>
    <t>EA1</t>
  </si>
  <si>
    <t>EA2</t>
  </si>
  <si>
    <t>EA3</t>
  </si>
  <si>
    <t>FOA1</t>
  </si>
  <si>
    <t>FOA2</t>
  </si>
  <si>
    <t>FOA3</t>
  </si>
  <si>
    <t>LG1</t>
  </si>
  <si>
    <t>LG2</t>
  </si>
  <si>
    <t>LG3</t>
  </si>
  <si>
    <t>SLD1</t>
  </si>
  <si>
    <t>SLD2</t>
  </si>
  <si>
    <t>SLD3</t>
  </si>
  <si>
    <t>Learning Perspective of Cognitive Domain (LPCD)</t>
  </si>
  <si>
    <r>
      <rPr>
        <sz val="10.5"/>
        <rFont val="Calibri"/>
        <family val="2"/>
        <scheme val="minor"/>
      </rPr>
      <t>F1A</t>
    </r>
  </si>
  <si>
    <r>
      <rPr>
        <sz val="10.5"/>
        <rFont val="Calibri"/>
        <family val="2"/>
        <scheme val="minor"/>
      </rPr>
      <t>F1B</t>
    </r>
  </si>
  <si>
    <r>
      <rPr>
        <sz val="10.5"/>
        <rFont val="Calibri"/>
        <family val="2"/>
        <scheme val="minor"/>
      </rPr>
      <t>F1C</t>
    </r>
  </si>
  <si>
    <r>
      <rPr>
        <sz val="10.5"/>
        <rFont val="Calibri"/>
        <family val="2"/>
        <scheme val="minor"/>
      </rPr>
      <t>F2A</t>
    </r>
  </si>
  <si>
    <r>
      <rPr>
        <sz val="10.5"/>
        <rFont val="Calibri"/>
        <family val="2"/>
        <scheme val="minor"/>
      </rPr>
      <t>F2B</t>
    </r>
  </si>
  <si>
    <r>
      <rPr>
        <sz val="10.5"/>
        <rFont val="Calibri"/>
        <family val="2"/>
        <scheme val="minor"/>
      </rPr>
      <t>F2C</t>
    </r>
  </si>
  <si>
    <r>
      <rPr>
        <sz val="10.5"/>
        <rFont val="Calibri"/>
        <family val="2"/>
        <scheme val="minor"/>
      </rPr>
      <t>F3B</t>
    </r>
  </si>
  <si>
    <r>
      <rPr>
        <sz val="10.5"/>
        <rFont val="Calibri"/>
        <family val="2"/>
        <scheme val="minor"/>
      </rPr>
      <t>F3A</t>
    </r>
  </si>
  <si>
    <r>
      <rPr>
        <sz val="10.5"/>
        <rFont val="Calibri"/>
        <family val="2"/>
        <scheme val="minor"/>
      </rPr>
      <t>F3C</t>
    </r>
  </si>
  <si>
    <t>SA1</t>
  </si>
  <si>
    <t>SA2</t>
  </si>
  <si>
    <t>SA3</t>
  </si>
  <si>
    <t>CS1</t>
  </si>
  <si>
    <t>CS2</t>
  </si>
  <si>
    <t>CS3</t>
  </si>
  <si>
    <t>CT1</t>
  </si>
  <si>
    <t>CT2</t>
  </si>
  <si>
    <t>CT3</t>
  </si>
  <si>
    <t>ELS1</t>
  </si>
  <si>
    <t>ELS2</t>
  </si>
  <si>
    <t>ELS3</t>
  </si>
  <si>
    <t>CTT1</t>
  </si>
  <si>
    <t>CTT2</t>
  </si>
  <si>
    <t>CTT3</t>
  </si>
  <si>
    <t>AT1</t>
  </si>
  <si>
    <t>AT2</t>
  </si>
  <si>
    <t>AT3</t>
  </si>
  <si>
    <t>PSA1</t>
  </si>
  <si>
    <t>PSA2</t>
  </si>
  <si>
    <t>PSA3</t>
  </si>
  <si>
    <t>DMS1</t>
  </si>
  <si>
    <t>DMS2</t>
  </si>
  <si>
    <t>DMS3</t>
  </si>
  <si>
    <t>CPS1</t>
  </si>
  <si>
    <t>CPS2</t>
  </si>
  <si>
    <t>CPS3</t>
  </si>
  <si>
    <t>AA1</t>
  </si>
  <si>
    <t>AA2</t>
  </si>
  <si>
    <t>AA3</t>
  </si>
  <si>
    <t>TP1</t>
  </si>
  <si>
    <t>TP2</t>
  </si>
  <si>
    <t>TP3</t>
  </si>
  <si>
    <t>Behavioural Cognitive Outcomes (BCO)</t>
  </si>
  <si>
    <t>DP1</t>
  </si>
  <si>
    <t>DP2</t>
  </si>
  <si>
    <t>DP3</t>
  </si>
  <si>
    <t>DP4</t>
  </si>
  <si>
    <t>DP5</t>
  </si>
  <si>
    <t>DP6</t>
  </si>
  <si>
    <t>DP7</t>
  </si>
  <si>
    <t>DP8</t>
  </si>
  <si>
    <t>DP9</t>
  </si>
  <si>
    <t>DP10</t>
  </si>
  <si>
    <t>DP11</t>
  </si>
  <si>
    <t>DP12</t>
  </si>
  <si>
    <t>DP13</t>
  </si>
  <si>
    <t>DP14</t>
  </si>
  <si>
    <t>DP15</t>
  </si>
  <si>
    <t>Developent of Personality and Life Skills (DPLS) | CLASS-V</t>
  </si>
  <si>
    <t>ID</t>
  </si>
  <si>
    <t>BSP-ID</t>
  </si>
  <si>
    <t>GIRL</t>
  </si>
  <si>
    <t>Picture smart</t>
  </si>
  <si>
    <t>Logic smart</t>
  </si>
  <si>
    <t>Word smart</t>
  </si>
  <si>
    <t>Self smart</t>
  </si>
  <si>
    <t>Quiz</t>
  </si>
  <si>
    <t>Drawing</t>
  </si>
  <si>
    <t>Games</t>
  </si>
  <si>
    <t>Sports</t>
  </si>
  <si>
    <t>Punctual</t>
  </si>
  <si>
    <t>Curious</t>
  </si>
  <si>
    <t>Interested in learning</t>
  </si>
  <si>
    <t>Gifted children</t>
  </si>
  <si>
    <t>Self-motivated</t>
  </si>
  <si>
    <t>Empathetic</t>
  </si>
  <si>
    <t>Anxiety to appear test</t>
  </si>
  <si>
    <t>Anxiety to interact with friends</t>
  </si>
  <si>
    <t>Conceptual understanding of Mathematical problem</t>
  </si>
  <si>
    <t>Not found</t>
  </si>
  <si>
    <t>Dyslexia</t>
  </si>
  <si>
    <t>Disgraphia</t>
  </si>
  <si>
    <t>Dyscalculia</t>
  </si>
  <si>
    <t>B</t>
  </si>
  <si>
    <t>C</t>
  </si>
  <si>
    <t>DEBDUTTA SAHA</t>
  </si>
  <si>
    <t>v1.0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</si>
</sst>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;;;"/>
  </numFmts>
  <fonts count="17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b/>
      <sz val="10.5"/>
      <name val="Times New Roman"/>
    </font>
    <font>
      <b/>
      <sz val="12"/>
      <name val="Times New Roman"/>
    </font>
    <font>
      <sz val="10.5"/>
      <name val="Times New Roman"/>
    </font>
    <font>
      <sz val="10.5"/>
      <color rgb="FF000000"/>
      <name val="Times New Roman"/>
      <family val="2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.5"/>
      <name val="Calibri"/>
      <family val="2"/>
      <scheme val="minor"/>
    </font>
    <font>
      <b/>
      <sz val="10.5"/>
      <color theme="1"/>
      <name val="Times New Roman"/>
      <family val="1"/>
    </font>
    <font>
      <b/>
      <sz val="10.5"/>
      <color rgb="FF000000"/>
      <name val="Times New Roman"/>
      <family val="1"/>
    </font>
    <font>
      <sz val="12"/>
      <color rgb="FF000000"/>
      <name val="Times New Roman"/>
      <family val="1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4" fillId="0" borderId="1" xfId="1" applyFont="1" applyBorder="1" applyAlignment="1">
      <alignment horizontal="center" vertical="top" wrapText="1"/>
    </xf>
    <xf numFmtId="164" fontId="5" fillId="0" borderId="1" xfId="1" applyNumberFormat="1" applyFont="1" applyBorder="1" applyAlignment="1">
      <alignment horizontal="center" vertical="top" shrinkToFit="1"/>
    </xf>
    <xf numFmtId="0" fontId="1" fillId="0" borderId="0" xfId="1" applyAlignment="1">
      <alignment horizontal="center" vertical="top" wrapText="1"/>
    </xf>
    <xf numFmtId="164" fontId="4" fillId="0" borderId="1" xfId="1" applyNumberFormat="1" applyFont="1" applyBorder="1" applyAlignment="1">
      <alignment horizontal="center" vertical="top" wrapText="1"/>
    </xf>
    <xf numFmtId="0" fontId="4" fillId="0" borderId="2" xfId="1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3" fillId="0" borderId="16" xfId="1" applyFont="1" applyBorder="1" applyAlignment="1">
      <alignment horizontal="left" vertical="center" wrapText="1"/>
    </xf>
    <xf numFmtId="0" fontId="9" fillId="0" borderId="2" xfId="1" applyFont="1" applyBorder="1" applyAlignment="1">
      <alignment vertical="center" wrapText="1"/>
    </xf>
    <xf numFmtId="0" fontId="9" fillId="0" borderId="6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9" fontId="5" fillId="0" borderId="0" xfId="1" applyNumberFormat="1" applyFont="1" applyAlignment="1">
      <alignment horizontal="center" vertical="center" shrinkToFit="1"/>
    </xf>
    <xf numFmtId="0" fontId="0" fillId="3" borderId="6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23" xfId="0" applyBorder="1"/>
    <xf numFmtId="165" fontId="0" fillId="0" borderId="23" xfId="0" applyNumberFormat="1" applyBorder="1"/>
    <xf numFmtId="0" fontId="13" fillId="0" borderId="6" xfId="0" applyFont="1" applyBorder="1" applyAlignment="1">
      <alignment horizontal="center"/>
    </xf>
    <xf numFmtId="0" fontId="9" fillId="0" borderId="6" xfId="1" applyFont="1" applyBorder="1" applyAlignment="1">
      <alignment vertical="center" wrapText="1"/>
    </xf>
    <xf numFmtId="0" fontId="8" fillId="0" borderId="1" xfId="1" applyFont="1" applyBorder="1" applyAlignment="1">
      <alignment horizontal="center" vertical="top" wrapText="1"/>
    </xf>
    <xf numFmtId="0" fontId="0" fillId="3" borderId="6" xfId="0" applyFill="1" applyBorder="1" applyAlignment="1">
      <alignment horizontal="left"/>
    </xf>
    <xf numFmtId="0" fontId="0" fillId="0" borderId="6" xfId="0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6" xfId="0" applyBorder="1" applyAlignment="1" applyProtection="1">
      <alignment horizontal="center"/>
      <protection locked="0"/>
    </xf>
    <xf numFmtId="14" fontId="0" fillId="0" borderId="6" xfId="0" applyNumberFormat="1" applyBorder="1" applyAlignment="1" applyProtection="1">
      <alignment horizontal="center"/>
      <protection locked="0"/>
    </xf>
    <xf numFmtId="0" fontId="15" fillId="0" borderId="8" xfId="1" applyFont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left" vertical="center" wrapText="1"/>
    </xf>
    <xf numFmtId="0" fontId="4" fillId="0" borderId="24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6" fillId="0" borderId="0" xfId="1" applyFont="1" applyAlignment="1" applyProtection="1">
      <alignment horizontal="center" vertical="top"/>
      <protection locked="0"/>
    </xf>
    <xf numFmtId="0" fontId="6" fillId="0" borderId="20" xfId="1" applyFont="1" applyBorder="1" applyAlignment="1" applyProtection="1">
      <alignment horizontal="center" vertical="top"/>
      <protection locked="0"/>
    </xf>
    <xf numFmtId="0" fontId="0" fillId="0" borderId="17" xfId="0" applyBorder="1" applyAlignment="1">
      <alignment horizontal="center"/>
    </xf>
    <xf numFmtId="0" fontId="2" fillId="0" borderId="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9" fillId="0" borderId="6" xfId="1" applyFont="1" applyBorder="1" applyAlignment="1">
      <alignment horizontal="center" vertical="top" wrapText="1"/>
    </xf>
    <xf numFmtId="0" fontId="8" fillId="0" borderId="6" xfId="1" applyFont="1" applyBorder="1" applyAlignment="1" applyProtection="1">
      <alignment horizontal="center" vertical="top" wrapText="1"/>
      <protection locked="0"/>
    </xf>
    <xf numFmtId="0" fontId="8" fillId="0" borderId="6" xfId="1" applyFont="1" applyBorder="1" applyAlignment="1">
      <alignment horizontal="center" vertical="top" wrapText="1"/>
    </xf>
    <xf numFmtId="0" fontId="8" fillId="0" borderId="6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center" wrapText="1"/>
    </xf>
    <xf numFmtId="0" fontId="4" fillId="0" borderId="16" xfId="1" applyFont="1" applyBorder="1" applyAlignment="1">
      <alignment horizontal="left" vertical="center" wrapText="1"/>
    </xf>
    <xf numFmtId="0" fontId="4" fillId="0" borderId="18" xfId="1" applyFont="1" applyBorder="1" applyAlignment="1">
      <alignment horizontal="left" vertical="center" wrapText="1"/>
    </xf>
    <xf numFmtId="0" fontId="2" fillId="0" borderId="21" xfId="1" applyFont="1" applyBorder="1" applyAlignment="1">
      <alignment horizontal="center" vertical="center" wrapText="1"/>
    </xf>
    <xf numFmtId="1" fontId="14" fillId="0" borderId="8" xfId="1" applyNumberFormat="1" applyFont="1" applyBorder="1" applyAlignment="1">
      <alignment horizontal="center" vertical="top" shrinkToFit="1"/>
    </xf>
    <xf numFmtId="1" fontId="14" fillId="0" borderId="9" xfId="1" applyNumberFormat="1" applyFont="1" applyBorder="1" applyAlignment="1">
      <alignment horizontal="center" vertical="top" shrinkToFit="1"/>
    </xf>
    <xf numFmtId="9" fontId="14" fillId="0" borderId="6" xfId="1" applyNumberFormat="1" applyFont="1" applyBorder="1" applyAlignment="1">
      <alignment horizontal="center" vertical="top" shrinkToFit="1"/>
    </xf>
    <xf numFmtId="0" fontId="3" fillId="0" borderId="16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14" fontId="8" fillId="0" borderId="6" xfId="1" applyNumberFormat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top" wrapText="1"/>
    </xf>
    <xf numFmtId="0" fontId="2" fillId="0" borderId="8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1" fillId="0" borderId="0" xfId="1" applyAlignment="1" applyProtection="1">
      <alignment horizontal="center" vertical="top"/>
      <protection locked="0"/>
    </xf>
    <xf numFmtId="0" fontId="1" fillId="0" borderId="12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164" fontId="5" fillId="0" borderId="8" xfId="1" applyNumberFormat="1" applyFont="1" applyBorder="1" applyAlignment="1">
      <alignment horizontal="center" vertical="top" shrinkToFit="1"/>
    </xf>
    <xf numFmtId="164" fontId="5" fillId="0" borderId="9" xfId="1" applyNumberFormat="1" applyFont="1" applyBorder="1" applyAlignment="1">
      <alignment horizontal="center" vertical="top" shrinkToFit="1"/>
    </xf>
    <xf numFmtId="9" fontId="14" fillId="0" borderId="10" xfId="1" applyNumberFormat="1" applyFont="1" applyBorder="1" applyAlignment="1">
      <alignment horizontal="center" vertical="center" shrinkToFit="1"/>
    </xf>
    <xf numFmtId="9" fontId="14" fillId="0" borderId="11" xfId="1" applyNumberFormat="1" applyFont="1" applyBorder="1" applyAlignment="1">
      <alignment horizontal="center" vertical="center" shrinkToFit="1"/>
    </xf>
    <xf numFmtId="9" fontId="14" fillId="0" borderId="12" xfId="1" applyNumberFormat="1" applyFont="1" applyBorder="1" applyAlignment="1">
      <alignment horizontal="center" vertical="center" shrinkToFit="1"/>
    </xf>
    <xf numFmtId="9" fontId="14" fillId="0" borderId="13" xfId="1" applyNumberFormat="1" applyFont="1" applyBorder="1" applyAlignment="1">
      <alignment horizontal="center" vertical="center" shrinkToFit="1"/>
    </xf>
    <xf numFmtId="0" fontId="9" fillId="0" borderId="21" xfId="1" applyFont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top" wrapText="1"/>
    </xf>
    <xf numFmtId="0" fontId="2" fillId="0" borderId="1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left" vertical="top" wrapText="1"/>
    </xf>
    <xf numFmtId="0" fontId="4" fillId="0" borderId="16" xfId="1" applyFont="1" applyBorder="1" applyAlignment="1">
      <alignment horizontal="left" vertical="top" wrapText="1"/>
    </xf>
    <xf numFmtId="0" fontId="0" fillId="2" borderId="6" xfId="0" applyFill="1" applyBorder="1" applyAlignment="1">
      <alignment horizontal="center"/>
    </xf>
    <xf numFmtId="0" fontId="10" fillId="3" borderId="6" xfId="0" applyFont="1" applyFill="1" applyBorder="1" applyAlignment="1">
      <alignment horizontal="left"/>
    </xf>
    <xf numFmtId="0" fontId="10" fillId="4" borderId="6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6" fillId="0" borderId="0" xfId="0" applyFont="1" applyAlignment="1">
      <alignment horizontal="right"/>
    </xf>
  </cellXfs>
  <cellStyles count="2">
    <cellStyle name="Normal" xfId="0" builtinId="0"/>
    <cellStyle name="Normal 2" xfId="1" xr:uid="{9B89CF4F-5CBD-4B8D-BE22-CAF41F6564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E9B7C-3AB8-46B7-8531-B6B22A393799}">
  <dimension ref="A1:O84"/>
  <sheetViews>
    <sheetView showGridLines="0" tabSelected="1" workbookViewId="0">
      <selection sqref="A1:K1"/>
    </sheetView>
  </sheetViews>
  <sheetFormatPr defaultColWidth="0" defaultRowHeight="14.4" zeroHeight="1" x14ac:dyDescent="0.3"/>
  <cols>
    <col min="1" max="1" width="27.21875" customWidth="1"/>
    <col min="2" max="2" width="6.77734375" customWidth="1"/>
    <col min="3" max="11" width="6.88671875" customWidth="1"/>
    <col min="12" max="12" width="5.109375" customWidth="1"/>
    <col min="13" max="15" width="0" hidden="1" customWidth="1"/>
    <col min="16" max="16384" width="8.88671875" hidden="1"/>
  </cols>
  <sheetData>
    <row r="1" spans="1:15" ht="22.8" x14ac:dyDescent="0.3">
      <c r="A1" s="34" t="s">
        <v>76</v>
      </c>
      <c r="B1" s="34"/>
      <c r="C1" s="73"/>
      <c r="D1" s="73"/>
      <c r="E1" s="73"/>
      <c r="F1" s="73"/>
      <c r="G1" s="73"/>
      <c r="H1" s="73"/>
      <c r="I1" s="73"/>
      <c r="J1" s="73"/>
      <c r="K1" s="73"/>
    </row>
    <row r="2" spans="1:15" ht="22.8" x14ac:dyDescent="0.3">
      <c r="A2" s="34" t="s">
        <v>77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5" ht="22.8" x14ac:dyDescent="0.3">
      <c r="A3" s="34" t="s">
        <v>78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5" ht="16.8" customHeight="1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5" ht="18" customHeight="1" x14ac:dyDescent="0.3">
      <c r="A5" s="21" t="s">
        <v>82</v>
      </c>
      <c r="B5" s="44" t="str">
        <f>VLOOKUP(A8,'V-DB'!E:ET,3,FALSE)</f>
        <v>DEBDUTTA SAHA</v>
      </c>
      <c r="C5" s="44"/>
      <c r="D5" s="44"/>
      <c r="E5" s="44"/>
      <c r="F5" s="44"/>
      <c r="G5" s="44"/>
      <c r="H5" s="44"/>
      <c r="I5" s="44"/>
      <c r="J5" s="44"/>
      <c r="K5" s="44"/>
      <c r="O5" s="3"/>
    </row>
    <row r="6" spans="1:15" ht="14.4" customHeight="1" x14ac:dyDescent="0.3">
      <c r="A6" s="10" t="s">
        <v>83</v>
      </c>
      <c r="B6" s="41" t="s">
        <v>84</v>
      </c>
      <c r="C6" s="41"/>
      <c r="D6" s="41" t="s">
        <v>85</v>
      </c>
      <c r="E6" s="41"/>
      <c r="F6" s="41" t="s">
        <v>86</v>
      </c>
      <c r="G6" s="41"/>
      <c r="H6" s="41" t="s">
        <v>87</v>
      </c>
      <c r="I6" s="41"/>
      <c r="J6" s="41" t="s">
        <v>88</v>
      </c>
      <c r="K6" s="41"/>
    </row>
    <row r="7" spans="1:15" x14ac:dyDescent="0.3">
      <c r="A7" s="20">
        <f>VLOOKUP(A8,'V-DB'!E:ET,2,FALSE)</f>
        <v>12345678901</v>
      </c>
      <c r="B7" s="43" t="s">
        <v>90</v>
      </c>
      <c r="C7" s="43"/>
      <c r="D7" s="42" t="s">
        <v>89</v>
      </c>
      <c r="E7" s="42"/>
      <c r="F7" s="42">
        <v>1</v>
      </c>
      <c r="G7" s="42"/>
      <c r="H7" s="43" t="str">
        <f>VLOOKUP(A8,'V-DB'!E:ET,4,FALSE)</f>
        <v>GIRL</v>
      </c>
      <c r="I7" s="43"/>
      <c r="J7" s="59">
        <f>VLOOKUP(A8,'V-DB'!E:ET,5,FALSE)</f>
        <v>42250</v>
      </c>
      <c r="K7" s="59"/>
    </row>
    <row r="8" spans="1:15" x14ac:dyDescent="0.3">
      <c r="A8" s="19" t="str">
        <f>B7&amp;D7&amp;F7</f>
        <v>VA1</v>
      </c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5" ht="15.6" x14ac:dyDescent="0.3">
      <c r="A9" s="67" t="s">
        <v>0</v>
      </c>
      <c r="B9" s="68"/>
      <c r="C9" s="68"/>
      <c r="D9" s="68"/>
      <c r="E9" s="68"/>
      <c r="F9" s="68"/>
      <c r="G9" s="68"/>
      <c r="H9" s="68"/>
      <c r="I9" s="68"/>
      <c r="J9" s="68"/>
      <c r="K9" s="69"/>
    </row>
    <row r="10" spans="1:15" ht="15.6" x14ac:dyDescent="0.3">
      <c r="A10" s="85" t="s">
        <v>1</v>
      </c>
      <c r="B10" s="86"/>
      <c r="C10" s="67" t="s">
        <v>2</v>
      </c>
      <c r="D10" s="68"/>
      <c r="E10" s="69"/>
      <c r="F10" s="67" t="s">
        <v>3</v>
      </c>
      <c r="G10" s="68"/>
      <c r="H10" s="69"/>
      <c r="I10" s="67" t="s">
        <v>4</v>
      </c>
      <c r="J10" s="68"/>
      <c r="K10" s="69"/>
    </row>
    <row r="11" spans="1:15" x14ac:dyDescent="0.3">
      <c r="A11" s="87"/>
      <c r="B11" s="88"/>
      <c r="C11" s="1" t="s">
        <v>5</v>
      </c>
      <c r="D11" s="1" t="s">
        <v>6</v>
      </c>
      <c r="E11" s="1" t="s">
        <v>7</v>
      </c>
      <c r="F11" s="1" t="s">
        <v>8</v>
      </c>
      <c r="G11" s="1" t="s">
        <v>9</v>
      </c>
      <c r="H11" s="1" t="s">
        <v>10</v>
      </c>
      <c r="I11" s="1" t="s">
        <v>11</v>
      </c>
      <c r="J11" s="1" t="s">
        <v>12</v>
      </c>
      <c r="K11" s="1" t="s">
        <v>13</v>
      </c>
    </row>
    <row r="12" spans="1:15" x14ac:dyDescent="0.3">
      <c r="A12" s="89"/>
      <c r="B12" s="90"/>
      <c r="C12" s="4">
        <v>-20</v>
      </c>
      <c r="D12" s="4">
        <v>-20</v>
      </c>
      <c r="E12" s="4">
        <v>-20</v>
      </c>
      <c r="F12" s="4">
        <v>-20</v>
      </c>
      <c r="G12" s="4">
        <v>-20</v>
      </c>
      <c r="H12" s="4">
        <v>-20</v>
      </c>
      <c r="I12" s="4">
        <v>-20</v>
      </c>
      <c r="J12" s="4">
        <v>-20</v>
      </c>
      <c r="K12" s="4">
        <v>-20</v>
      </c>
    </row>
    <row r="13" spans="1:15" x14ac:dyDescent="0.3">
      <c r="A13" s="45" t="s">
        <v>91</v>
      </c>
      <c r="B13" s="46"/>
      <c r="C13" s="22">
        <f>VLOOKUP($A$8,'V-DB'!$E:$ET,COLUMN()+3,FALSE)</f>
        <v>20</v>
      </c>
      <c r="D13" s="22">
        <f>VLOOKUP($A$8,'V-DB'!$E:$ET,COLUMN()+3,FALSE)</f>
        <v>19</v>
      </c>
      <c r="E13" s="22">
        <f>VLOOKUP($A$8,'V-DB'!$E:$ET,COLUMN()+3,FALSE)</f>
        <v>18</v>
      </c>
      <c r="F13" s="22">
        <f>VLOOKUP($A$8,'V-DB'!$E:$ET,COLUMN()+3,FALSE)</f>
        <v>17</v>
      </c>
      <c r="G13" s="22">
        <f>VLOOKUP($A$8,'V-DB'!$E:$ET,COLUMN()+3,FALSE)</f>
        <v>16</v>
      </c>
      <c r="H13" s="22">
        <f>VLOOKUP($A$8,'V-DB'!$E:$ET,COLUMN()+3,FALSE)</f>
        <v>15</v>
      </c>
      <c r="I13" s="22">
        <f>VLOOKUP($A$8,'V-DB'!$E:$ET,COLUMN()+3,FALSE)</f>
        <v>14</v>
      </c>
      <c r="J13" s="22">
        <f>VLOOKUP($A$8,'V-DB'!$E:$ET,COLUMN()+3,FALSE)</f>
        <v>13</v>
      </c>
      <c r="K13" s="22">
        <f>VLOOKUP($A$8,'V-DB'!$E:$ET,COLUMN()+3,FALSE)</f>
        <v>12</v>
      </c>
    </row>
    <row r="14" spans="1:15" x14ac:dyDescent="0.3">
      <c r="A14" s="45" t="s">
        <v>92</v>
      </c>
      <c r="B14" s="46"/>
      <c r="C14" s="22">
        <f>VLOOKUP($A$8,'V-DB'!$E:$ET,COLUMN()+15,FALSE)</f>
        <v>11</v>
      </c>
      <c r="D14" s="22">
        <f>VLOOKUP($A$8,'V-DB'!$E:$ET,COLUMN()+15,FALSE)</f>
        <v>10</v>
      </c>
      <c r="E14" s="22">
        <f>VLOOKUP($A$8,'V-DB'!$E:$ET,COLUMN()+15,FALSE)</f>
        <v>9</v>
      </c>
      <c r="F14" s="22">
        <f>VLOOKUP($A$8,'V-DB'!$E:$ET,COLUMN()+15,FALSE)</f>
        <v>8</v>
      </c>
      <c r="G14" s="22">
        <f>VLOOKUP($A$8,'V-DB'!$E:$ET,COLUMN()+15,FALSE)</f>
        <v>7</v>
      </c>
      <c r="H14" s="22">
        <f>VLOOKUP($A$8,'V-DB'!$E:$ET,COLUMN()+15,FALSE)</f>
        <v>6</v>
      </c>
      <c r="I14" s="22">
        <f>VLOOKUP($A$8,'V-DB'!$E:$ET,COLUMN()+15,FALSE)</f>
        <v>5</v>
      </c>
      <c r="J14" s="22">
        <f>VLOOKUP($A$8,'V-DB'!$E:$ET,COLUMN()+15,FALSE)</f>
        <v>4</v>
      </c>
      <c r="K14" s="22">
        <f>VLOOKUP($A$8,'V-DB'!$E:$ET,COLUMN()+15,FALSE)</f>
        <v>3</v>
      </c>
    </row>
    <row r="15" spans="1:15" x14ac:dyDescent="0.3">
      <c r="A15" s="45" t="s">
        <v>75</v>
      </c>
      <c r="B15" s="46"/>
      <c r="C15" s="22">
        <f>VLOOKUP($A$8,'V-DB'!$E:$ET,COLUMN()+27,FALSE)</f>
        <v>2</v>
      </c>
      <c r="D15" s="22">
        <f>VLOOKUP($A$8,'V-DB'!$E:$ET,COLUMN()+27,FALSE)</f>
        <v>0</v>
      </c>
      <c r="E15" s="22">
        <f>VLOOKUP($A$8,'V-DB'!$E:$ET,COLUMN()+27,FALSE)</f>
        <v>0</v>
      </c>
      <c r="F15" s="22">
        <f>VLOOKUP($A$8,'V-DB'!$E:$ET,COLUMN()+27,FALSE)</f>
        <v>0</v>
      </c>
      <c r="G15" s="22">
        <f>VLOOKUP($A$8,'V-DB'!$E:$ET,COLUMN()+27,FALSE)</f>
        <v>0</v>
      </c>
      <c r="H15" s="22">
        <f>VLOOKUP($A$8,'V-DB'!$E:$ET,COLUMN()+27,FALSE)</f>
        <v>0</v>
      </c>
      <c r="I15" s="22">
        <f>VLOOKUP($A$8,'V-DB'!$E:$ET,COLUMN()+27,FALSE)</f>
        <v>0</v>
      </c>
      <c r="J15" s="22">
        <f>VLOOKUP($A$8,'V-DB'!$E:$ET,COLUMN()+27,FALSE)</f>
        <v>0</v>
      </c>
      <c r="K15" s="22">
        <f>VLOOKUP($A$8,'V-DB'!$E:$ET,COLUMN()+27,FALSE)</f>
        <v>1</v>
      </c>
    </row>
    <row r="16" spans="1:15" x14ac:dyDescent="0.3">
      <c r="A16" s="45" t="s">
        <v>15</v>
      </c>
      <c r="B16" s="46"/>
      <c r="C16" s="22">
        <f>VLOOKUP($A$8,'V-DB'!$E:$ET,COLUMN()+39,FALSE)</f>
        <v>20</v>
      </c>
      <c r="D16" s="22">
        <f>VLOOKUP($A$8,'V-DB'!$E:$ET,COLUMN()+39,FALSE)</f>
        <v>0</v>
      </c>
      <c r="E16" s="22">
        <f>VLOOKUP($A$8,'V-DB'!$E:$ET,COLUMN()+39,FALSE)</f>
        <v>0</v>
      </c>
      <c r="F16" s="22">
        <f>VLOOKUP($A$8,'V-DB'!$E:$ET,COLUMN()+39,FALSE)</f>
        <v>0</v>
      </c>
      <c r="G16" s="22">
        <f>VLOOKUP($A$8,'V-DB'!$E:$ET,COLUMN()+39,FALSE)</f>
        <v>0</v>
      </c>
      <c r="H16" s="22">
        <f>VLOOKUP($A$8,'V-DB'!$E:$ET,COLUMN()+39,FALSE)</f>
        <v>0</v>
      </c>
      <c r="I16" s="22">
        <f>VLOOKUP($A$8,'V-DB'!$E:$ET,COLUMN()+39,FALSE)</f>
        <v>0</v>
      </c>
      <c r="J16" s="22">
        <f>VLOOKUP($A$8,'V-DB'!$E:$ET,COLUMN()+39,FALSE)</f>
        <v>0</v>
      </c>
      <c r="K16" s="22">
        <f>VLOOKUP($A$8,'V-DB'!$E:$ET,COLUMN()+39,FALSE)</f>
        <v>19</v>
      </c>
    </row>
    <row r="17" spans="1:11" ht="14.4" customHeight="1" x14ac:dyDescent="0.3">
      <c r="A17" s="31" t="s">
        <v>16</v>
      </c>
      <c r="B17" s="47"/>
      <c r="C17" s="2">
        <v>-10</v>
      </c>
      <c r="D17" s="2">
        <v>-10</v>
      </c>
      <c r="E17" s="2">
        <v>-10</v>
      </c>
      <c r="F17" s="2">
        <v>-10</v>
      </c>
      <c r="G17" s="2">
        <v>-10</v>
      </c>
      <c r="H17" s="2">
        <v>-10</v>
      </c>
      <c r="I17" s="2">
        <v>-10</v>
      </c>
      <c r="J17" s="2">
        <v>-10</v>
      </c>
      <c r="K17" s="2">
        <v>-10</v>
      </c>
    </row>
    <row r="18" spans="1:11" x14ac:dyDescent="0.3">
      <c r="A18" s="48"/>
      <c r="B18" s="49"/>
      <c r="C18" s="22">
        <f>VLOOKUP($A$8,'V-DB'!$E:$ET,COLUMN()+51,FALSE)</f>
        <v>18</v>
      </c>
      <c r="D18" s="22">
        <f>VLOOKUP($A$8,'V-DB'!$E:$ET,COLUMN()+51,FALSE)</f>
        <v>0</v>
      </c>
      <c r="E18" s="22">
        <f>VLOOKUP($A$8,'V-DB'!$E:$ET,COLUMN()+51,FALSE)</f>
        <v>0</v>
      </c>
      <c r="F18" s="22">
        <f>VLOOKUP($A$8,'V-DB'!$E:$ET,COLUMN()+51,FALSE)</f>
        <v>0</v>
      </c>
      <c r="G18" s="22">
        <f>VLOOKUP($A$8,'V-DB'!$E:$ET,COLUMN()+51,FALSE)</f>
        <v>0</v>
      </c>
      <c r="H18" s="22">
        <f>VLOOKUP($A$8,'V-DB'!$E:$ET,COLUMN()+51,FALSE)</f>
        <v>0</v>
      </c>
      <c r="I18" s="22">
        <f>VLOOKUP($A$8,'V-DB'!$E:$ET,COLUMN()+51,FALSE)</f>
        <v>0</v>
      </c>
      <c r="J18" s="22">
        <f>VLOOKUP($A$8,'V-DB'!$E:$ET,COLUMN()+51,FALSE)</f>
        <v>0</v>
      </c>
      <c r="K18" s="22">
        <f>VLOOKUP($A$8,'V-DB'!$E:$ET,COLUMN()+51,FALSE)</f>
        <v>17</v>
      </c>
    </row>
    <row r="19" spans="1:11" ht="14.4" customHeight="1" x14ac:dyDescent="0.3">
      <c r="A19" s="31" t="s">
        <v>17</v>
      </c>
      <c r="B19" s="47"/>
      <c r="C19" s="2">
        <v>-10</v>
      </c>
      <c r="D19" s="2">
        <v>-10</v>
      </c>
      <c r="E19" s="2">
        <v>-10</v>
      </c>
      <c r="F19" s="2">
        <v>-10</v>
      </c>
      <c r="G19" s="2">
        <v>-10</v>
      </c>
      <c r="H19" s="2">
        <v>-10</v>
      </c>
      <c r="I19" s="2">
        <v>-10</v>
      </c>
      <c r="J19" s="2">
        <v>-10</v>
      </c>
      <c r="K19" s="2">
        <v>-10</v>
      </c>
    </row>
    <row r="20" spans="1:11" x14ac:dyDescent="0.3">
      <c r="A20" s="48"/>
      <c r="B20" s="49"/>
      <c r="C20" s="22">
        <f>VLOOKUP($A$8,'V-DB'!$E:$ET,COLUMN()+63,FALSE)</f>
        <v>16</v>
      </c>
      <c r="D20" s="22">
        <f>VLOOKUP($A$8,'V-DB'!$E:$ET,COLUMN()+63,FALSE)</f>
        <v>0</v>
      </c>
      <c r="E20" s="22">
        <f>VLOOKUP($A$8,'V-DB'!$E:$ET,COLUMN()+63,FALSE)</f>
        <v>0</v>
      </c>
      <c r="F20" s="22">
        <f>VLOOKUP($A$8,'V-DB'!$E:$ET,COLUMN()+63,FALSE)</f>
        <v>0</v>
      </c>
      <c r="G20" s="22">
        <f>VLOOKUP($A$8,'V-DB'!$E:$ET,COLUMN()+63,FALSE)</f>
        <v>0</v>
      </c>
      <c r="H20" s="22">
        <f>VLOOKUP($A$8,'V-DB'!$E:$ET,COLUMN()+63,FALSE)</f>
        <v>0</v>
      </c>
      <c r="I20" s="22">
        <f>VLOOKUP($A$8,'V-DB'!$E:$ET,COLUMN()+63,FALSE)</f>
        <v>0</v>
      </c>
      <c r="J20" s="22">
        <f>VLOOKUP($A$8,'V-DB'!$E:$ET,COLUMN()+63,FALSE)</f>
        <v>0</v>
      </c>
      <c r="K20" s="22">
        <f>VLOOKUP($A$8,'V-DB'!$E:$ET,COLUMN()+63,FALSE)</f>
        <v>15</v>
      </c>
    </row>
    <row r="21" spans="1:1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1" ht="15.6" x14ac:dyDescent="0.3">
      <c r="A22" s="56" t="s">
        <v>18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pans="1:11" ht="29.4" customHeight="1" x14ac:dyDescent="0.3">
      <c r="A23" s="8" t="s">
        <v>19</v>
      </c>
      <c r="B23" s="82" t="s">
        <v>20</v>
      </c>
      <c r="C23" s="83"/>
      <c r="D23" s="83" t="s">
        <v>21</v>
      </c>
      <c r="E23" s="83"/>
      <c r="F23" s="83" t="s">
        <v>22</v>
      </c>
      <c r="G23" s="83"/>
      <c r="H23" s="74" t="s">
        <v>23</v>
      </c>
      <c r="I23" s="75"/>
      <c r="J23" s="83" t="s">
        <v>24</v>
      </c>
      <c r="K23" s="83"/>
    </row>
    <row r="24" spans="1:11" x14ac:dyDescent="0.3">
      <c r="A24" s="9" t="s">
        <v>91</v>
      </c>
      <c r="B24" s="43">
        <f>VLOOKUP($A$8,'V-DB'!$E:$ET,COLUMN()+13,FALSE)</f>
        <v>20</v>
      </c>
      <c r="C24" s="43"/>
      <c r="D24" s="43">
        <f>VLOOKUP($A$8,'V-DB'!$E:$ET,COLUMN()+12,FALSE)</f>
        <v>30</v>
      </c>
      <c r="E24" s="43"/>
      <c r="F24" s="43">
        <f>VLOOKUP($A$8,'V-DB'!$E:$ET,COLUMN()+11,FALSE)</f>
        <v>12</v>
      </c>
      <c r="G24" s="43"/>
      <c r="H24" s="51">
        <f>SUM(B24:G24)</f>
        <v>62</v>
      </c>
      <c r="I24" s="52"/>
      <c r="J24" s="53">
        <f>H24/100</f>
        <v>0.62</v>
      </c>
      <c r="K24" s="53"/>
    </row>
    <row r="25" spans="1:11" x14ac:dyDescent="0.3">
      <c r="A25" s="9" t="s">
        <v>92</v>
      </c>
      <c r="B25" s="43">
        <f>VLOOKUP($A$8,'V-DB'!$E:$ET,COLUMN()+25,FALSE)</f>
        <v>19</v>
      </c>
      <c r="C25" s="43"/>
      <c r="D25" s="43">
        <f>VLOOKUP($A$8,'V-DB'!$E:$ET,COLUMN()+24,FALSE)</f>
        <v>29</v>
      </c>
      <c r="E25" s="43"/>
      <c r="F25" s="43">
        <f>VLOOKUP($A$8,'V-DB'!$E:$ET,COLUMN()+23,FALSE)</f>
        <v>49</v>
      </c>
      <c r="G25" s="43"/>
      <c r="H25" s="51">
        <f t="shared" ref="H25:H27" si="0">SUM(B25:G25)</f>
        <v>97</v>
      </c>
      <c r="I25" s="52"/>
      <c r="J25" s="53">
        <f t="shared" ref="J25:J27" si="1">H25/100</f>
        <v>0.97</v>
      </c>
      <c r="K25" s="53"/>
    </row>
    <row r="26" spans="1:11" x14ac:dyDescent="0.3">
      <c r="A26" s="5" t="s">
        <v>14</v>
      </c>
      <c r="B26" s="43">
        <f>VLOOKUP($A$8,'V-DB'!$E:$ET,COLUMN()+37,FALSE)</f>
        <v>18</v>
      </c>
      <c r="C26" s="43"/>
      <c r="D26" s="43">
        <f>VLOOKUP($A$8,'V-DB'!$E:$ET,COLUMN()+36,FALSE)</f>
        <v>28</v>
      </c>
      <c r="E26" s="43"/>
      <c r="F26" s="43">
        <f>VLOOKUP($A$8,'V-DB'!$E:$ET,COLUMN()+35,FALSE)</f>
        <v>48</v>
      </c>
      <c r="G26" s="43"/>
      <c r="H26" s="51">
        <f t="shared" si="0"/>
        <v>94</v>
      </c>
      <c r="I26" s="52"/>
      <c r="J26" s="53">
        <f t="shared" si="1"/>
        <v>0.94</v>
      </c>
      <c r="K26" s="53"/>
    </row>
    <row r="27" spans="1:11" x14ac:dyDescent="0.3">
      <c r="A27" s="5" t="s">
        <v>15</v>
      </c>
      <c r="B27" s="43">
        <f>VLOOKUP($A$8,'V-DB'!$E:$ET,COLUMN()+49,FALSE)</f>
        <v>17</v>
      </c>
      <c r="C27" s="43"/>
      <c r="D27" s="43">
        <f>VLOOKUP($A$8,'V-DB'!$E:$ET,COLUMN()+48,FALSE)</f>
        <v>27</v>
      </c>
      <c r="E27" s="43"/>
      <c r="F27" s="43">
        <f>VLOOKUP($A$8,'V-DB'!$E:$ET,COLUMN()+47,FALSE)</f>
        <v>47</v>
      </c>
      <c r="G27" s="43"/>
      <c r="H27" s="51">
        <f t="shared" si="0"/>
        <v>91</v>
      </c>
      <c r="I27" s="52"/>
      <c r="J27" s="53">
        <f t="shared" si="1"/>
        <v>0.91</v>
      </c>
      <c r="K27" s="53"/>
    </row>
    <row r="28" spans="1:11" x14ac:dyDescent="0.3">
      <c r="A28" s="31" t="s">
        <v>16</v>
      </c>
      <c r="B28" s="84" t="s">
        <v>25</v>
      </c>
      <c r="C28" s="84"/>
      <c r="D28" s="84" t="s">
        <v>26</v>
      </c>
      <c r="E28" s="84"/>
      <c r="F28" s="84" t="s">
        <v>27</v>
      </c>
      <c r="G28" s="84"/>
      <c r="H28" s="76">
        <v>-50</v>
      </c>
      <c r="I28" s="77"/>
      <c r="J28" s="78">
        <f>H29/100</f>
        <v>0.5</v>
      </c>
      <c r="K28" s="79"/>
    </row>
    <row r="29" spans="1:11" x14ac:dyDescent="0.3">
      <c r="A29" s="48"/>
      <c r="B29" s="43">
        <f>VLOOKUP($A$8,'V-DB'!$E:$ET,COLUMN()+61,FALSE)</f>
        <v>10</v>
      </c>
      <c r="C29" s="43"/>
      <c r="D29" s="43">
        <f>VLOOKUP($A$8,'V-DB'!$E:$ET,COLUMN()+60,FALSE)</f>
        <v>15</v>
      </c>
      <c r="E29" s="43"/>
      <c r="F29" s="43">
        <f>VLOOKUP($A$8,'V-DB'!$E:$ET,COLUMN()+59,FALSE)</f>
        <v>25</v>
      </c>
      <c r="G29" s="43"/>
      <c r="H29" s="51">
        <f t="shared" ref="H29" si="2">SUM(B29:G29)</f>
        <v>50</v>
      </c>
      <c r="I29" s="52"/>
      <c r="J29" s="80"/>
      <c r="K29" s="81"/>
    </row>
    <row r="30" spans="1:11" x14ac:dyDescent="0.3">
      <c r="A30" s="91" t="s">
        <v>17</v>
      </c>
      <c r="B30" s="84" t="s">
        <v>25</v>
      </c>
      <c r="C30" s="84"/>
      <c r="D30" s="84" t="s">
        <v>26</v>
      </c>
      <c r="E30" s="84"/>
      <c r="F30" s="84" t="s">
        <v>27</v>
      </c>
      <c r="G30" s="84"/>
      <c r="H30" s="76">
        <v>-50</v>
      </c>
      <c r="I30" s="77"/>
      <c r="J30" s="78">
        <f>H31/100</f>
        <v>0.47</v>
      </c>
      <c r="K30" s="79"/>
    </row>
    <row r="31" spans="1:11" x14ac:dyDescent="0.3">
      <c r="A31" s="92"/>
      <c r="B31" s="43">
        <f>VLOOKUP($A$8,'V-DB'!$E:$ET,COLUMN()+73,FALSE)</f>
        <v>9</v>
      </c>
      <c r="C31" s="43"/>
      <c r="D31" s="43">
        <f>VLOOKUP($A$8,'V-DB'!$E:$ET,COLUMN()+72,FALSE)</f>
        <v>14</v>
      </c>
      <c r="E31" s="43"/>
      <c r="F31" s="43">
        <f>VLOOKUP($A$8,'V-DB'!$E:$ET,COLUMN()+71,FALSE)</f>
        <v>24</v>
      </c>
      <c r="G31" s="43"/>
      <c r="H31" s="51">
        <f t="shared" ref="H31" si="3">SUM(B31:G31)</f>
        <v>47</v>
      </c>
      <c r="I31" s="52"/>
      <c r="J31" s="80"/>
      <c r="K31" s="81"/>
    </row>
    <row r="32" spans="1:11" ht="8.4" customHeight="1" x14ac:dyDescent="0.3">
      <c r="J32" s="14"/>
      <c r="K32" s="14"/>
    </row>
    <row r="33" spans="1:11" ht="6" customHeight="1" x14ac:dyDescent="0.3">
      <c r="J33" s="14"/>
      <c r="K33" s="14"/>
    </row>
    <row r="34" spans="1:11" ht="15.6" customHeight="1" x14ac:dyDescent="0.3">
      <c r="A34" s="60" t="s">
        <v>79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</row>
    <row r="35" spans="1:11" ht="15.6" x14ac:dyDescent="0.3">
      <c r="A35" s="56" t="s">
        <v>28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</row>
    <row r="36" spans="1:11" ht="15.6" x14ac:dyDescent="0.3">
      <c r="A36" s="54" t="s">
        <v>29</v>
      </c>
      <c r="B36" s="55"/>
      <c r="C36" s="50" t="s">
        <v>30</v>
      </c>
      <c r="D36" s="50"/>
      <c r="E36" s="50"/>
      <c r="F36" s="50" t="s">
        <v>31</v>
      </c>
      <c r="G36" s="50"/>
      <c r="H36" s="50"/>
      <c r="I36" s="50" t="s">
        <v>32</v>
      </c>
      <c r="J36" s="50"/>
      <c r="K36" s="50"/>
    </row>
    <row r="37" spans="1:11" s="7" customFormat="1" ht="28.2" customHeight="1" x14ac:dyDescent="0.3">
      <c r="A37" s="57" t="s">
        <v>33</v>
      </c>
      <c r="B37" s="58"/>
      <c r="C37" s="33" t="str">
        <f>VLOOKUP($A$8,'V-DB'!$E:$ET,78,FALSE)</f>
        <v>Picture smart</v>
      </c>
      <c r="D37" s="33"/>
      <c r="E37" s="33"/>
      <c r="F37" s="33" t="str">
        <f>VLOOKUP($A$8,'V-DB'!$E:$ET,79,FALSE)</f>
        <v>Picture smart</v>
      </c>
      <c r="G37" s="33"/>
      <c r="H37" s="33"/>
      <c r="I37" s="33" t="str">
        <f>VLOOKUP($A$8,'V-DB'!$E:$ET,80,FALSE)</f>
        <v>Picture smart</v>
      </c>
      <c r="J37" s="33"/>
      <c r="K37" s="33"/>
    </row>
    <row r="38" spans="1:11" s="7" customFormat="1" ht="28.2" customHeight="1" x14ac:dyDescent="0.3">
      <c r="A38" s="57" t="s">
        <v>34</v>
      </c>
      <c r="B38" s="58"/>
      <c r="C38" s="33" t="str">
        <f>VLOOKUP($A$8,'V-DB'!$E:$ET,81,FALSE)</f>
        <v>Quiz</v>
      </c>
      <c r="D38" s="33"/>
      <c r="E38" s="33"/>
      <c r="F38" s="33" t="str">
        <f>VLOOKUP($A$8,'V-DB'!$E:$ET,82,FALSE)</f>
        <v>Quiz</v>
      </c>
      <c r="G38" s="33"/>
      <c r="H38" s="33"/>
      <c r="I38" s="33" t="str">
        <f>VLOOKUP($A$8,'V-DB'!$E:$ET,83,FALSE)</f>
        <v>Quiz</v>
      </c>
      <c r="J38" s="33"/>
      <c r="K38" s="33"/>
    </row>
    <row r="39" spans="1:11" s="7" customFormat="1" ht="28.2" customHeight="1" x14ac:dyDescent="0.3">
      <c r="A39" s="57" t="s">
        <v>35</v>
      </c>
      <c r="B39" s="58"/>
      <c r="C39" s="33" t="str">
        <f>VLOOKUP($A$8,'V-DB'!$E:$ET,84,FALSE)</f>
        <v>Punctual</v>
      </c>
      <c r="D39" s="33"/>
      <c r="E39" s="33"/>
      <c r="F39" s="33" t="str">
        <f>VLOOKUP($A$8,'V-DB'!$E:$ET,85,FALSE)</f>
        <v>Punctual</v>
      </c>
      <c r="G39" s="33"/>
      <c r="H39" s="33"/>
      <c r="I39" s="33" t="str">
        <f>VLOOKUP($A$8,'V-DB'!$E:$ET,86,FALSE)</f>
        <v>Punctual</v>
      </c>
      <c r="J39" s="33"/>
      <c r="K39" s="33"/>
    </row>
    <row r="40" spans="1:11" s="7" customFormat="1" ht="28.2" customHeight="1" x14ac:dyDescent="0.3">
      <c r="A40" s="57" t="s">
        <v>36</v>
      </c>
      <c r="B40" s="58"/>
      <c r="C40" s="33" t="str">
        <f>VLOOKUP($A$8,'V-DB'!$E:$ET,87,FALSE)</f>
        <v>Gifted children</v>
      </c>
      <c r="D40" s="33"/>
      <c r="E40" s="33"/>
      <c r="F40" s="33" t="str">
        <f>VLOOKUP($A$8,'V-DB'!$E:$ET,88,FALSE)</f>
        <v>Gifted children</v>
      </c>
      <c r="G40" s="33"/>
      <c r="H40" s="33"/>
      <c r="I40" s="33" t="str">
        <f>VLOOKUP($A$8,'V-DB'!$E:$ET,89,FALSE)</f>
        <v>Gifted children</v>
      </c>
      <c r="J40" s="33"/>
      <c r="K40" s="33"/>
    </row>
    <row r="41" spans="1:11" s="7" customFormat="1" ht="28.2" customHeight="1" x14ac:dyDescent="0.3">
      <c r="A41" s="57" t="s">
        <v>37</v>
      </c>
      <c r="B41" s="58"/>
      <c r="C41" s="33" t="str">
        <f>VLOOKUP($A$8,'V-DB'!$E:$ET,90,FALSE)</f>
        <v>Anxiety to appear test</v>
      </c>
      <c r="D41" s="33"/>
      <c r="E41" s="33"/>
      <c r="F41" s="33" t="str">
        <f>VLOOKUP($A$8,'V-DB'!$E:$ET,91,FALSE)</f>
        <v>Anxiety to appear test</v>
      </c>
      <c r="G41" s="33"/>
      <c r="H41" s="33"/>
      <c r="I41" s="33" t="str">
        <f>VLOOKUP($A$8,'V-DB'!$E:$ET,92,FALSE)</f>
        <v>Anxiety to appear test</v>
      </c>
      <c r="J41" s="33"/>
      <c r="K41" s="33"/>
    </row>
    <row r="42" spans="1:11" s="7" customFormat="1" ht="42" customHeight="1" x14ac:dyDescent="0.3">
      <c r="A42" s="31" t="s">
        <v>38</v>
      </c>
      <c r="B42" s="32"/>
      <c r="C42" s="33" t="str">
        <f>VLOOKUP($A$8,'V-DB'!$E:$ET,93,FALSE)</f>
        <v>Conceptual understanding of Mathematical problem</v>
      </c>
      <c r="D42" s="33"/>
      <c r="E42" s="33"/>
      <c r="F42" s="33" t="str">
        <f>VLOOKUP($A$8,'V-DB'!$E:$ET,94,FALSE)</f>
        <v>Conceptual understanding of Mathematical problem</v>
      </c>
      <c r="G42" s="33"/>
      <c r="H42" s="33"/>
      <c r="I42" s="33" t="str">
        <f>VLOOKUP($A$8,'V-DB'!$E:$ET,95,FALSE)</f>
        <v>Conceptual understanding of Mathematical problem</v>
      </c>
      <c r="J42" s="33"/>
      <c r="K42" s="33"/>
    </row>
    <row r="43" spans="1:11" s="7" customFormat="1" ht="28.2" customHeight="1" x14ac:dyDescent="0.3">
      <c r="A43" s="33" t="s">
        <v>39</v>
      </c>
      <c r="B43" s="33"/>
      <c r="C43" s="33" t="str">
        <f>VLOOKUP($A$8,'V-DB'!$E:$ET,96,FALSE)</f>
        <v>Not found</v>
      </c>
      <c r="D43" s="33"/>
      <c r="E43" s="33"/>
      <c r="F43" s="33" t="str">
        <f>VLOOKUP($A$8,'V-DB'!$E:$ET,97,FALSE)</f>
        <v>Not found</v>
      </c>
      <c r="G43" s="33"/>
      <c r="H43" s="33"/>
      <c r="I43" s="33" t="str">
        <f>VLOOKUP($A$8,'V-DB'!$E:$ET,98,FALSE)</f>
        <v>Not found</v>
      </c>
      <c r="J43" s="33"/>
      <c r="K43" s="33"/>
    </row>
    <row r="44" spans="1:11" s="7" customFormat="1" ht="7.8" customHeight="1" x14ac:dyDescent="0.3"/>
    <row r="45" spans="1:11" ht="7.2" customHeight="1" x14ac:dyDescent="0.3"/>
    <row r="46" spans="1:11" ht="19.2" customHeight="1" x14ac:dyDescent="0.3">
      <c r="A46" s="60" t="s">
        <v>80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</row>
    <row r="47" spans="1:11" ht="19.2" customHeight="1" x14ac:dyDescent="0.3">
      <c r="A47" s="37" t="s">
        <v>40</v>
      </c>
      <c r="B47" s="38"/>
      <c r="C47" s="38"/>
      <c r="D47" s="38"/>
      <c r="E47" s="38"/>
      <c r="F47" s="38"/>
      <c r="G47" s="38"/>
      <c r="H47" s="38"/>
      <c r="I47" s="38"/>
      <c r="J47" s="38"/>
      <c r="K47" s="39"/>
    </row>
    <row r="48" spans="1:11" ht="19.2" customHeight="1" x14ac:dyDescent="0.3">
      <c r="A48" s="70" t="s">
        <v>29</v>
      </c>
      <c r="B48" s="71"/>
      <c r="C48" s="71"/>
      <c r="D48" s="71"/>
      <c r="E48" s="72"/>
      <c r="F48" s="61" t="s">
        <v>30</v>
      </c>
      <c r="G48" s="61"/>
      <c r="H48" s="61" t="s">
        <v>31</v>
      </c>
      <c r="I48" s="61"/>
      <c r="J48" s="61" t="s">
        <v>32</v>
      </c>
      <c r="K48" s="61"/>
    </row>
    <row r="49" spans="1:11" ht="19.2" customHeight="1" x14ac:dyDescent="0.3">
      <c r="A49" s="33" t="s">
        <v>41</v>
      </c>
      <c r="B49" s="33"/>
      <c r="C49" s="33"/>
      <c r="D49" s="33"/>
      <c r="E49" s="33"/>
      <c r="F49" s="62" t="str">
        <f>VLOOKUP($A$8,'V-DB'!$E:$ET,99,FALSE)</f>
        <v>A</v>
      </c>
      <c r="G49" s="62"/>
      <c r="H49" s="62" t="str">
        <f>VLOOKUP($A$8,'V-DB'!$E:$ET,100,FALSE)</f>
        <v>A</v>
      </c>
      <c r="I49" s="62"/>
      <c r="J49" s="62" t="str">
        <f>VLOOKUP($A$8,'V-DB'!$E:$ET,101,FALSE)</f>
        <v>A</v>
      </c>
      <c r="K49" s="62"/>
    </row>
    <row r="50" spans="1:11" ht="19.2" customHeight="1" x14ac:dyDescent="0.3">
      <c r="A50" s="33" t="s">
        <v>42</v>
      </c>
      <c r="B50" s="33"/>
      <c r="C50" s="33"/>
      <c r="D50" s="33"/>
      <c r="E50" s="33"/>
      <c r="F50" s="62" t="str">
        <f>VLOOKUP($A$8,'V-DB'!$E:$ET,102,FALSE)</f>
        <v>A</v>
      </c>
      <c r="G50" s="62"/>
      <c r="H50" s="62" t="str">
        <f>VLOOKUP($A$8,'V-DB'!$E:$ET,103,FALSE)</f>
        <v>A</v>
      </c>
      <c r="I50" s="62"/>
      <c r="J50" s="62" t="str">
        <f>VLOOKUP($A$8,'V-DB'!$E:$ET,104,FALSE)</f>
        <v>A</v>
      </c>
      <c r="K50" s="62"/>
    </row>
    <row r="51" spans="1:11" ht="19.2" customHeight="1" x14ac:dyDescent="0.3">
      <c r="A51" s="33" t="s">
        <v>43</v>
      </c>
      <c r="B51" s="33"/>
      <c r="C51" s="33"/>
      <c r="D51" s="33"/>
      <c r="E51" s="33"/>
      <c r="F51" s="62" t="str">
        <f>VLOOKUP($A$8,'V-DB'!$E:$ET,105,FALSE)</f>
        <v>A</v>
      </c>
      <c r="G51" s="62"/>
      <c r="H51" s="62" t="str">
        <f>VLOOKUP($A$8,'V-DB'!$E:$ET,106,FALSE)</f>
        <v>A</v>
      </c>
      <c r="I51" s="62"/>
      <c r="J51" s="62" t="str">
        <f>VLOOKUP($A$8,'V-DB'!$E:$ET,107,FALSE)</f>
        <v>A</v>
      </c>
      <c r="K51" s="62"/>
    </row>
    <row r="52" spans="1:11" ht="19.2" customHeight="1" x14ac:dyDescent="0.3">
      <c r="A52" s="33" t="s">
        <v>44</v>
      </c>
      <c r="B52" s="33"/>
      <c r="C52" s="33"/>
      <c r="D52" s="33"/>
      <c r="E52" s="33"/>
      <c r="F52" s="62" t="str">
        <f>VLOOKUP($A$8,'V-DB'!$E:$ET,108,FALSE)</f>
        <v>A</v>
      </c>
      <c r="G52" s="62"/>
      <c r="H52" s="62" t="str">
        <f>VLOOKUP($A$8,'V-DB'!$E:$ET,109,FALSE)</f>
        <v>A</v>
      </c>
      <c r="I52" s="62"/>
      <c r="J52" s="62" t="str">
        <f>VLOOKUP($A$8,'V-DB'!$E:$ET,110,FALSE)</f>
        <v>A</v>
      </c>
      <c r="K52" s="62"/>
    </row>
    <row r="53" spans="1:11" ht="19.2" customHeight="1" x14ac:dyDescent="0.3">
      <c r="A53" s="33" t="s">
        <v>45</v>
      </c>
      <c r="B53" s="33"/>
      <c r="C53" s="33"/>
      <c r="D53" s="33"/>
      <c r="E53" s="33"/>
      <c r="F53" s="62" t="str">
        <f>VLOOKUP($A$8,'V-DB'!$E:$ET,111,FALSE)</f>
        <v>A</v>
      </c>
      <c r="G53" s="62"/>
      <c r="H53" s="62" t="str">
        <f>VLOOKUP($A$8,'V-DB'!$E:$ET,112,FALSE)</f>
        <v>A</v>
      </c>
      <c r="I53" s="62"/>
      <c r="J53" s="62" t="str">
        <f>VLOOKUP($A$8,'V-DB'!$E:$ET,113,FALSE)</f>
        <v>A</v>
      </c>
      <c r="K53" s="62"/>
    </row>
    <row r="54" spans="1:11" ht="19.2" customHeight="1" x14ac:dyDescent="0.3">
      <c r="A54" s="33" t="s">
        <v>46</v>
      </c>
      <c r="B54" s="33"/>
      <c r="C54" s="33"/>
      <c r="D54" s="33"/>
      <c r="E54" s="33"/>
      <c r="F54" s="62" t="str">
        <f>VLOOKUP($A$8,'V-DB'!$E:$ET,114,FALSE)</f>
        <v>A</v>
      </c>
      <c r="G54" s="62"/>
      <c r="H54" s="62" t="str">
        <f>VLOOKUP($A$8,'V-DB'!$E:$ET,115,FALSE)</f>
        <v>A</v>
      </c>
      <c r="I54" s="62"/>
      <c r="J54" s="62" t="str">
        <f>VLOOKUP($A$8,'V-DB'!$E:$ET,116,FALSE)</f>
        <v>A</v>
      </c>
      <c r="K54" s="62"/>
    </row>
    <row r="55" spans="1:11" ht="19.2" customHeight="1" x14ac:dyDescent="0.3">
      <c r="A55" s="33" t="s">
        <v>47</v>
      </c>
      <c r="B55" s="33"/>
      <c r="C55" s="33"/>
      <c r="D55" s="33"/>
      <c r="E55" s="33"/>
      <c r="F55" s="62" t="str">
        <f>VLOOKUP($A$8,'V-DB'!$E:$ET,117,FALSE)</f>
        <v>A</v>
      </c>
      <c r="G55" s="62"/>
      <c r="H55" s="62" t="str">
        <f>VLOOKUP($A$8,'V-DB'!$E:$ET,118,FALSE)</f>
        <v>A</v>
      </c>
      <c r="I55" s="62"/>
      <c r="J55" s="62" t="str">
        <f>VLOOKUP($A$8,'V-DB'!$E:$ET,119,FALSE)</f>
        <v>A</v>
      </c>
      <c r="K55" s="62"/>
    </row>
    <row r="56" spans="1:11" ht="19.2" customHeight="1" x14ac:dyDescent="0.3">
      <c r="A56" s="33" t="s">
        <v>48</v>
      </c>
      <c r="B56" s="33"/>
      <c r="C56" s="33"/>
      <c r="D56" s="33"/>
      <c r="E56" s="33"/>
      <c r="F56" s="62" t="str">
        <f>VLOOKUP($A$8,'V-DB'!$E:$ET,120,FALSE)</f>
        <v>A</v>
      </c>
      <c r="G56" s="62"/>
      <c r="H56" s="62" t="str">
        <f>VLOOKUP($A$8,'V-DB'!$E:$ET,121,FALSE)</f>
        <v>A</v>
      </c>
      <c r="I56" s="62"/>
      <c r="J56" s="62" t="str">
        <f>VLOOKUP($A$8,'V-DB'!$E:$ET,122,FALSE)</f>
        <v>A</v>
      </c>
      <c r="K56" s="62"/>
    </row>
    <row r="57" spans="1:11" ht="19.2" customHeight="1" x14ac:dyDescent="0.3">
      <c r="A57" s="33" t="s">
        <v>49</v>
      </c>
      <c r="B57" s="33"/>
      <c r="C57" s="33"/>
      <c r="D57" s="33"/>
      <c r="E57" s="33"/>
      <c r="F57" s="62" t="str">
        <f>VLOOKUP($A$8,'V-DB'!$E:$ET,123,FALSE)</f>
        <v>A</v>
      </c>
      <c r="G57" s="62"/>
      <c r="H57" s="62" t="str">
        <f>VLOOKUP($A$8,'V-DB'!$E:$ET,124,FALSE)</f>
        <v>A</v>
      </c>
      <c r="I57" s="62"/>
      <c r="J57" s="62" t="str">
        <f>VLOOKUP($A$8,'V-DB'!$E:$ET,125,FALSE)</f>
        <v>A</v>
      </c>
      <c r="K57" s="62"/>
    </row>
    <row r="58" spans="1:11" ht="19.2" customHeight="1" x14ac:dyDescent="0.3">
      <c r="A58" s="33" t="s">
        <v>50</v>
      </c>
      <c r="B58" s="33"/>
      <c r="C58" s="33"/>
      <c r="D58" s="33"/>
      <c r="E58" s="33"/>
      <c r="F58" s="62" t="str">
        <f>VLOOKUP($A$8,'V-DB'!$E:$ET,126,FALSE)</f>
        <v>A</v>
      </c>
      <c r="G58" s="62"/>
      <c r="H58" s="62" t="str">
        <f>VLOOKUP($A$8,'V-DB'!$E:$ET,127,FALSE)</f>
        <v>A</v>
      </c>
      <c r="I58" s="62"/>
      <c r="J58" s="62" t="str">
        <f>VLOOKUP($A$8,'V-DB'!$E:$ET,128,FALSE)</f>
        <v>A</v>
      </c>
      <c r="K58" s="62"/>
    </row>
    <row r="59" spans="1:11" ht="19.2" customHeight="1" x14ac:dyDescent="0.3">
      <c r="A59" s="33" t="s">
        <v>51</v>
      </c>
      <c r="B59" s="33"/>
      <c r="C59" s="33"/>
      <c r="D59" s="33"/>
      <c r="E59" s="33"/>
      <c r="F59" s="62" t="str">
        <f>VLOOKUP($A$8,'V-DB'!$E:$ET,129,FALSE)</f>
        <v>A</v>
      </c>
      <c r="G59" s="62"/>
      <c r="H59" s="62" t="str">
        <f>VLOOKUP($A$8,'V-DB'!$E:$ET,130,FALSE)</f>
        <v>A</v>
      </c>
      <c r="I59" s="62"/>
      <c r="J59" s="62" t="str">
        <f>VLOOKUP($A$8,'V-DB'!$E:$ET,131,FALSE)</f>
        <v>A</v>
      </c>
      <c r="K59" s="62"/>
    </row>
    <row r="60" spans="1:11" ht="19.2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</row>
    <row r="61" spans="1:11" ht="19.2" customHeight="1" x14ac:dyDescent="0.3">
      <c r="A61" s="60" t="s">
        <v>81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</row>
    <row r="62" spans="1:11" ht="19.2" customHeight="1" x14ac:dyDescent="0.3">
      <c r="A62" s="61" t="s">
        <v>40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</row>
    <row r="63" spans="1:11" ht="19.2" customHeight="1" x14ac:dyDescent="0.3">
      <c r="A63" s="66" t="s">
        <v>29</v>
      </c>
      <c r="B63" s="66"/>
      <c r="C63" s="66"/>
      <c r="D63" s="37" t="s">
        <v>52</v>
      </c>
      <c r="E63" s="38"/>
      <c r="F63" s="38"/>
      <c r="G63" s="38"/>
      <c r="H63" s="38"/>
      <c r="I63" s="38"/>
      <c r="J63" s="38"/>
      <c r="K63" s="39"/>
    </row>
    <row r="64" spans="1:11" ht="19.2" customHeight="1" x14ac:dyDescent="0.3">
      <c r="A64" s="33" t="s">
        <v>53</v>
      </c>
      <c r="B64" s="33"/>
      <c r="C64" s="33"/>
      <c r="D64" s="28" t="str">
        <f>VLOOKUP($A$8,'V-DB'!$E:$ET,68+ROW(D64),FALSE)</f>
        <v>B</v>
      </c>
      <c r="E64" s="29"/>
      <c r="F64" s="29"/>
      <c r="G64" s="29"/>
      <c r="H64" s="29"/>
      <c r="I64" s="29"/>
      <c r="J64" s="29"/>
      <c r="K64" s="30"/>
    </row>
    <row r="65" spans="1:11" ht="19.2" customHeight="1" x14ac:dyDescent="0.3">
      <c r="A65" s="33" t="s">
        <v>54</v>
      </c>
      <c r="B65" s="33"/>
      <c r="C65" s="33"/>
      <c r="D65" s="28" t="str">
        <f>VLOOKUP($A$8,'V-DB'!$E:$ET,68+ROW(D65),FALSE)</f>
        <v>A</v>
      </c>
      <c r="E65" s="29"/>
      <c r="F65" s="29"/>
      <c r="G65" s="29"/>
      <c r="H65" s="29"/>
      <c r="I65" s="29"/>
      <c r="J65" s="29"/>
      <c r="K65" s="30"/>
    </row>
    <row r="66" spans="1:11" ht="19.2" customHeight="1" x14ac:dyDescent="0.3">
      <c r="A66" s="33" t="s">
        <v>55</v>
      </c>
      <c r="B66" s="33"/>
      <c r="C66" s="33"/>
      <c r="D66" s="28" t="str">
        <f>VLOOKUP($A$8,'V-DB'!$E:$ET,68+ROW(D66),FALSE)</f>
        <v>A</v>
      </c>
      <c r="E66" s="29"/>
      <c r="F66" s="29"/>
      <c r="G66" s="29"/>
      <c r="H66" s="29"/>
      <c r="I66" s="29"/>
      <c r="J66" s="29"/>
      <c r="K66" s="30"/>
    </row>
    <row r="67" spans="1:11" ht="19.2" customHeight="1" x14ac:dyDescent="0.3">
      <c r="A67" s="33" t="s">
        <v>56</v>
      </c>
      <c r="B67" s="33"/>
      <c r="C67" s="33"/>
      <c r="D67" s="28" t="str">
        <f>VLOOKUP($A$8,'V-DB'!$E:$ET,68+ROW(D67),FALSE)</f>
        <v>A</v>
      </c>
      <c r="E67" s="29"/>
      <c r="F67" s="29"/>
      <c r="G67" s="29"/>
      <c r="H67" s="29"/>
      <c r="I67" s="29"/>
      <c r="J67" s="29"/>
      <c r="K67" s="30"/>
    </row>
    <row r="68" spans="1:11" ht="19.2" customHeight="1" x14ac:dyDescent="0.3">
      <c r="A68" s="33" t="s">
        <v>57</v>
      </c>
      <c r="B68" s="33"/>
      <c r="C68" s="33"/>
      <c r="D68" s="28" t="str">
        <f>VLOOKUP($A$8,'V-DB'!$E:$ET,68+ROW(D68),FALSE)</f>
        <v>A</v>
      </c>
      <c r="E68" s="29"/>
      <c r="F68" s="29"/>
      <c r="G68" s="29"/>
      <c r="H68" s="29"/>
      <c r="I68" s="29"/>
      <c r="J68" s="29"/>
      <c r="K68" s="30"/>
    </row>
    <row r="69" spans="1:11" ht="19.2" customHeight="1" x14ac:dyDescent="0.3">
      <c r="A69" s="33" t="s">
        <v>58</v>
      </c>
      <c r="B69" s="33"/>
      <c r="C69" s="33"/>
      <c r="D69" s="28" t="str">
        <f>VLOOKUP($A$8,'V-DB'!$E:$ET,68+ROW(D69),FALSE)</f>
        <v>A</v>
      </c>
      <c r="E69" s="29"/>
      <c r="F69" s="29"/>
      <c r="G69" s="29"/>
      <c r="H69" s="29"/>
      <c r="I69" s="29"/>
      <c r="J69" s="29"/>
      <c r="K69" s="30"/>
    </row>
    <row r="70" spans="1:11" ht="19.2" customHeight="1" x14ac:dyDescent="0.3">
      <c r="A70" s="33" t="s">
        <v>59</v>
      </c>
      <c r="B70" s="33"/>
      <c r="C70" s="33"/>
      <c r="D70" s="28" t="str">
        <f>VLOOKUP($A$8,'V-DB'!$E:$ET,68+ROW(D70),FALSE)</f>
        <v>A</v>
      </c>
      <c r="E70" s="29"/>
      <c r="F70" s="29"/>
      <c r="G70" s="29"/>
      <c r="H70" s="29"/>
      <c r="I70" s="29"/>
      <c r="J70" s="29"/>
      <c r="K70" s="30"/>
    </row>
    <row r="71" spans="1:11" ht="19.2" customHeight="1" x14ac:dyDescent="0.3">
      <c r="A71" s="33" t="s">
        <v>60</v>
      </c>
      <c r="B71" s="33"/>
      <c r="C71" s="33"/>
      <c r="D71" s="28" t="str">
        <f>VLOOKUP($A$8,'V-DB'!$E:$ET,68+ROW(D71),FALSE)</f>
        <v>A</v>
      </c>
      <c r="E71" s="29"/>
      <c r="F71" s="29"/>
      <c r="G71" s="29"/>
      <c r="H71" s="29"/>
      <c r="I71" s="29"/>
      <c r="J71" s="29"/>
      <c r="K71" s="30"/>
    </row>
    <row r="72" spans="1:11" ht="19.2" customHeight="1" x14ac:dyDescent="0.3">
      <c r="A72" s="33" t="s">
        <v>61</v>
      </c>
      <c r="B72" s="33"/>
      <c r="C72" s="33"/>
      <c r="D72" s="28" t="str">
        <f>VLOOKUP($A$8,'V-DB'!$E:$ET,68+ROW(D72),FALSE)</f>
        <v>A</v>
      </c>
      <c r="E72" s="29"/>
      <c r="F72" s="29"/>
      <c r="G72" s="29"/>
      <c r="H72" s="29"/>
      <c r="I72" s="29"/>
      <c r="J72" s="29"/>
      <c r="K72" s="30"/>
    </row>
    <row r="73" spans="1:11" ht="19.2" customHeight="1" x14ac:dyDescent="0.3">
      <c r="A73" s="33" t="s">
        <v>62</v>
      </c>
      <c r="B73" s="33"/>
      <c r="C73" s="33"/>
      <c r="D73" s="28" t="str">
        <f>VLOOKUP($A$8,'V-DB'!$E:$ET,68+ROW(D73),FALSE)</f>
        <v>A</v>
      </c>
      <c r="E73" s="29"/>
      <c r="F73" s="29"/>
      <c r="G73" s="29"/>
      <c r="H73" s="29"/>
      <c r="I73" s="29"/>
      <c r="J73" s="29"/>
      <c r="K73" s="30"/>
    </row>
    <row r="74" spans="1:11" ht="19.2" customHeight="1" x14ac:dyDescent="0.3">
      <c r="A74" s="33" t="s">
        <v>63</v>
      </c>
      <c r="B74" s="33"/>
      <c r="C74" s="33"/>
      <c r="D74" s="28" t="str">
        <f>VLOOKUP($A$8,'V-DB'!$E:$ET,68+ROW(D74),FALSE)</f>
        <v>A</v>
      </c>
      <c r="E74" s="29"/>
      <c r="F74" s="29"/>
      <c r="G74" s="29"/>
      <c r="H74" s="29"/>
      <c r="I74" s="29"/>
      <c r="J74" s="29"/>
      <c r="K74" s="30"/>
    </row>
    <row r="75" spans="1:11" ht="19.2" customHeight="1" x14ac:dyDescent="0.3">
      <c r="A75" s="33" t="s">
        <v>64</v>
      </c>
      <c r="B75" s="33"/>
      <c r="C75" s="33"/>
      <c r="D75" s="28" t="str">
        <f>VLOOKUP($A$8,'V-DB'!$E:$ET,68+ROW(D75),FALSE)</f>
        <v>A</v>
      </c>
      <c r="E75" s="29"/>
      <c r="F75" s="29"/>
      <c r="G75" s="29"/>
      <c r="H75" s="29"/>
      <c r="I75" s="29"/>
      <c r="J75" s="29"/>
      <c r="K75" s="30"/>
    </row>
    <row r="76" spans="1:11" ht="19.2" customHeight="1" x14ac:dyDescent="0.3">
      <c r="A76" s="33" t="s">
        <v>65</v>
      </c>
      <c r="B76" s="33"/>
      <c r="C76" s="33"/>
      <c r="D76" s="28" t="str">
        <f>VLOOKUP($A$8,'V-DB'!$E:$ET,68+ROW(D76),FALSE)</f>
        <v>A</v>
      </c>
      <c r="E76" s="29"/>
      <c r="F76" s="29"/>
      <c r="G76" s="29"/>
      <c r="H76" s="29"/>
      <c r="I76" s="29"/>
      <c r="J76" s="29"/>
      <c r="K76" s="30"/>
    </row>
    <row r="77" spans="1:11" ht="19.2" customHeight="1" x14ac:dyDescent="0.3">
      <c r="A77" s="33" t="s">
        <v>66</v>
      </c>
      <c r="B77" s="33"/>
      <c r="C77" s="33"/>
      <c r="D77" s="28" t="str">
        <f>VLOOKUP($A$8,'V-DB'!$E:$ET,68+ROW(D77),FALSE)</f>
        <v>A</v>
      </c>
      <c r="E77" s="29"/>
      <c r="F77" s="29"/>
      <c r="G77" s="29"/>
      <c r="H77" s="29"/>
      <c r="I77" s="29"/>
      <c r="J77" s="29"/>
      <c r="K77" s="30"/>
    </row>
    <row r="78" spans="1:11" ht="19.2" customHeight="1" x14ac:dyDescent="0.3">
      <c r="A78" s="33" t="s">
        <v>67</v>
      </c>
      <c r="B78" s="33"/>
      <c r="C78" s="33"/>
      <c r="D78" s="28" t="str">
        <f>VLOOKUP($A$8,'V-DB'!$E:$ET,68+ROW(D78),FALSE)</f>
        <v>C</v>
      </c>
      <c r="E78" s="29"/>
      <c r="F78" s="29"/>
      <c r="G78" s="29"/>
      <c r="H78" s="29"/>
      <c r="I78" s="29"/>
      <c r="J78" s="29"/>
      <c r="K78" s="30"/>
    </row>
    <row r="79" spans="1:11" ht="9.6" customHeight="1" x14ac:dyDescent="0.3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</row>
    <row r="80" spans="1:11" s="6" customFormat="1" ht="29.4" customHeight="1" x14ac:dyDescent="0.3">
      <c r="A80" s="37" t="s">
        <v>68</v>
      </c>
      <c r="B80" s="39"/>
      <c r="C80" s="63" t="s">
        <v>69</v>
      </c>
      <c r="D80" s="63"/>
      <c r="E80" s="63"/>
      <c r="F80" s="63" t="s">
        <v>70</v>
      </c>
      <c r="G80" s="63"/>
      <c r="H80" s="63"/>
      <c r="I80" s="63" t="s">
        <v>71</v>
      </c>
      <c r="J80" s="63"/>
      <c r="K80" s="63"/>
    </row>
    <row r="81" spans="1:11" ht="25.2" customHeight="1" x14ac:dyDescent="0.3">
      <c r="A81" s="64" t="s">
        <v>72</v>
      </c>
      <c r="B81" s="65"/>
      <c r="C81" s="63"/>
      <c r="D81" s="63"/>
      <c r="E81" s="63"/>
      <c r="F81" s="63"/>
      <c r="G81" s="63"/>
      <c r="H81" s="63"/>
      <c r="I81" s="63"/>
      <c r="J81" s="63"/>
      <c r="K81" s="63"/>
    </row>
    <row r="82" spans="1:11" ht="25.2" customHeight="1" x14ac:dyDescent="0.3">
      <c r="A82" s="64" t="s">
        <v>73</v>
      </c>
      <c r="B82" s="65"/>
      <c r="C82" s="63"/>
      <c r="D82" s="63"/>
      <c r="E82" s="63"/>
      <c r="F82" s="63"/>
      <c r="G82" s="63"/>
      <c r="H82" s="63"/>
      <c r="I82" s="63"/>
      <c r="J82" s="63"/>
      <c r="K82" s="63"/>
    </row>
    <row r="83" spans="1:11" ht="25.2" customHeight="1" x14ac:dyDescent="0.3">
      <c r="A83" s="64" t="s">
        <v>74</v>
      </c>
      <c r="B83" s="65"/>
      <c r="C83" s="63"/>
      <c r="D83" s="63"/>
      <c r="E83" s="63"/>
      <c r="F83" s="63"/>
      <c r="G83" s="63"/>
      <c r="H83" s="63"/>
      <c r="I83" s="63"/>
      <c r="J83" s="63"/>
      <c r="K83" s="63"/>
    </row>
    <row r="84" spans="1:11" x14ac:dyDescent="0.3">
      <c r="K84" s="97" t="s">
        <v>215</v>
      </c>
    </row>
  </sheetData>
  <sheetProtection algorithmName="SHA-512" hashValue="3ILu4/0zEuQ7T3E1H0koj65fs9wEwNwtkc6+G6q8hlPujE+E3hIFCzmJDSCIKWO4GnKp6K1MDffIyT+BQHZQWg==" saltValue="AuI0fH8im1PfsjveGhdlew==" spinCount="100000" sheet="1" objects="1" scenarios="1"/>
  <mergeCells count="209">
    <mergeCell ref="H30:I30"/>
    <mergeCell ref="H31:I31"/>
    <mergeCell ref="J30:K31"/>
    <mergeCell ref="B30:C30"/>
    <mergeCell ref="B31:C31"/>
    <mergeCell ref="D30:E30"/>
    <mergeCell ref="A30:A31"/>
    <mergeCell ref="D31:E31"/>
    <mergeCell ref="F23:G23"/>
    <mergeCell ref="F26:G26"/>
    <mergeCell ref="F27:G27"/>
    <mergeCell ref="F28:G28"/>
    <mergeCell ref="F29:G29"/>
    <mergeCell ref="F30:G30"/>
    <mergeCell ref="F31:G31"/>
    <mergeCell ref="A1:K1"/>
    <mergeCell ref="H23:I23"/>
    <mergeCell ref="H26:I26"/>
    <mergeCell ref="H27:I27"/>
    <mergeCell ref="H28:I28"/>
    <mergeCell ref="J28:K29"/>
    <mergeCell ref="B23:C23"/>
    <mergeCell ref="B26:C26"/>
    <mergeCell ref="B27:C27"/>
    <mergeCell ref="B28:C28"/>
    <mergeCell ref="B29:C29"/>
    <mergeCell ref="D23:E23"/>
    <mergeCell ref="D26:E26"/>
    <mergeCell ref="D27:E27"/>
    <mergeCell ref="D28:E28"/>
    <mergeCell ref="D29:E29"/>
    <mergeCell ref="J23:K23"/>
    <mergeCell ref="J26:K26"/>
    <mergeCell ref="J27:K27"/>
    <mergeCell ref="H29:I29"/>
    <mergeCell ref="A22:K22"/>
    <mergeCell ref="I10:K10"/>
    <mergeCell ref="A19:B20"/>
    <mergeCell ref="A10:B12"/>
    <mergeCell ref="F49:G49"/>
    <mergeCell ref="F50:G50"/>
    <mergeCell ref="F51:G51"/>
    <mergeCell ref="A9:K9"/>
    <mergeCell ref="C10:E10"/>
    <mergeCell ref="F10:H10"/>
    <mergeCell ref="J57:K57"/>
    <mergeCell ref="J48:K48"/>
    <mergeCell ref="J49:K49"/>
    <mergeCell ref="J50:K50"/>
    <mergeCell ref="J51:K51"/>
    <mergeCell ref="J52:K52"/>
    <mergeCell ref="F57:G57"/>
    <mergeCell ref="A48:E48"/>
    <mergeCell ref="A47:K47"/>
    <mergeCell ref="A34:K34"/>
    <mergeCell ref="A46:K46"/>
    <mergeCell ref="F48:G48"/>
    <mergeCell ref="F52:G52"/>
    <mergeCell ref="F53:G53"/>
    <mergeCell ref="F54:G54"/>
    <mergeCell ref="F55:G55"/>
    <mergeCell ref="F56:G56"/>
    <mergeCell ref="A28:A29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A59:E59"/>
    <mergeCell ref="J53:K53"/>
    <mergeCell ref="J54:K54"/>
    <mergeCell ref="J55:K55"/>
    <mergeCell ref="J56:K56"/>
    <mergeCell ref="A78:C78"/>
    <mergeCell ref="A63:C63"/>
    <mergeCell ref="F58:G58"/>
    <mergeCell ref="F59:G59"/>
    <mergeCell ref="H57:I57"/>
    <mergeCell ref="H58:I58"/>
    <mergeCell ref="H59:I59"/>
    <mergeCell ref="A72:C72"/>
    <mergeCell ref="A73:C73"/>
    <mergeCell ref="A74:C74"/>
    <mergeCell ref="A75:C75"/>
    <mergeCell ref="A76:C76"/>
    <mergeCell ref="A77:C77"/>
    <mergeCell ref="D77:K77"/>
    <mergeCell ref="A65:C65"/>
    <mergeCell ref="A66:C66"/>
    <mergeCell ref="A67:C67"/>
    <mergeCell ref="A68:C68"/>
    <mergeCell ref="A69:C69"/>
    <mergeCell ref="C83:E83"/>
    <mergeCell ref="F83:H83"/>
    <mergeCell ref="I83:K83"/>
    <mergeCell ref="A80:B80"/>
    <mergeCell ref="A81:B81"/>
    <mergeCell ref="A82:B82"/>
    <mergeCell ref="A83:B83"/>
    <mergeCell ref="C81:E81"/>
    <mergeCell ref="F81:H81"/>
    <mergeCell ref="I81:K81"/>
    <mergeCell ref="C82:E82"/>
    <mergeCell ref="F82:H82"/>
    <mergeCell ref="I82:K82"/>
    <mergeCell ref="C80:E80"/>
    <mergeCell ref="F80:H80"/>
    <mergeCell ref="I80:K80"/>
    <mergeCell ref="H6:I6"/>
    <mergeCell ref="H7:I7"/>
    <mergeCell ref="J7:K7"/>
    <mergeCell ref="C36:E36"/>
    <mergeCell ref="C37:E37"/>
    <mergeCell ref="F37:H37"/>
    <mergeCell ref="A64:C64"/>
    <mergeCell ref="F36:H36"/>
    <mergeCell ref="A61:K61"/>
    <mergeCell ref="A62:K62"/>
    <mergeCell ref="J58:K58"/>
    <mergeCell ref="J59:K59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  <mergeCell ref="A58:E58"/>
    <mergeCell ref="I38:K38"/>
    <mergeCell ref="I39:K39"/>
    <mergeCell ref="I40:K40"/>
    <mergeCell ref="C41:E41"/>
    <mergeCell ref="C42:E42"/>
    <mergeCell ref="C43:E43"/>
    <mergeCell ref="F38:H38"/>
    <mergeCell ref="F39:H39"/>
    <mergeCell ref="F40:H40"/>
    <mergeCell ref="F41:H41"/>
    <mergeCell ref="F42:H42"/>
    <mergeCell ref="F43:H43"/>
    <mergeCell ref="C39:E39"/>
    <mergeCell ref="C40:E40"/>
    <mergeCell ref="A70:C70"/>
    <mergeCell ref="A71:C71"/>
    <mergeCell ref="A79:K79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5:K25"/>
    <mergeCell ref="D64:K64"/>
    <mergeCell ref="A36:B36"/>
    <mergeCell ref="A35:K35"/>
    <mergeCell ref="I41:K41"/>
    <mergeCell ref="I42:K42"/>
    <mergeCell ref="I43:K43"/>
    <mergeCell ref="A37:B37"/>
    <mergeCell ref="A38:B38"/>
    <mergeCell ref="A39:B39"/>
    <mergeCell ref="A40:B40"/>
    <mergeCell ref="A41:B41"/>
    <mergeCell ref="A42:B42"/>
    <mergeCell ref="A43:B43"/>
    <mergeCell ref="A2:K2"/>
    <mergeCell ref="A4:K4"/>
    <mergeCell ref="A3:K3"/>
    <mergeCell ref="A60:K60"/>
    <mergeCell ref="D63:K63"/>
    <mergeCell ref="A21:K21"/>
    <mergeCell ref="D6:E6"/>
    <mergeCell ref="F6:G6"/>
    <mergeCell ref="D7:E7"/>
    <mergeCell ref="F7:G7"/>
    <mergeCell ref="B7:C7"/>
    <mergeCell ref="B6:C6"/>
    <mergeCell ref="J6:K6"/>
    <mergeCell ref="B5:K5"/>
    <mergeCell ref="A13:B13"/>
    <mergeCell ref="A14:B14"/>
    <mergeCell ref="A15:B15"/>
    <mergeCell ref="A16:B16"/>
    <mergeCell ref="A17:B18"/>
    <mergeCell ref="I36:K36"/>
    <mergeCell ref="I37:K37"/>
    <mergeCell ref="C38:E38"/>
    <mergeCell ref="D78:K78"/>
    <mergeCell ref="D70:K70"/>
    <mergeCell ref="D71:K71"/>
    <mergeCell ref="D72:K72"/>
    <mergeCell ref="D73:K73"/>
    <mergeCell ref="D74:K74"/>
    <mergeCell ref="D65:K65"/>
    <mergeCell ref="D66:K66"/>
    <mergeCell ref="D67:K67"/>
    <mergeCell ref="D68:K68"/>
    <mergeCell ref="D69:K69"/>
    <mergeCell ref="D75:K75"/>
    <mergeCell ref="D76:K76"/>
  </mergeCells>
  <printOptions horizontalCentered="1"/>
  <pageMargins left="0.43307086614173229" right="0.39370078740157483" top="0.42" bottom="0.45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9FB27-CFE7-4FE8-92C9-28E11392D892}">
  <dimension ref="A1:EU203"/>
  <sheetViews>
    <sheetView workbookViewId="0">
      <selection activeCell="H4" sqref="H4"/>
    </sheetView>
  </sheetViews>
  <sheetFormatPr defaultColWidth="0" defaultRowHeight="14.4" zeroHeight="1" x14ac:dyDescent="0.3"/>
  <cols>
    <col min="1" max="1" width="4.33203125" style="11" customWidth="1"/>
    <col min="2" max="2" width="5.88671875" bestFit="1" customWidth="1"/>
    <col min="3" max="3" width="4" bestFit="1" customWidth="1"/>
    <col min="4" max="4" width="5.21875" bestFit="1" customWidth="1"/>
    <col min="5" max="5" width="6" hidden="1" customWidth="1"/>
    <col min="6" max="6" width="12" bestFit="1" customWidth="1"/>
    <col min="7" max="7" width="26.44140625" customWidth="1"/>
    <col min="8" max="8" width="7.88671875" bestFit="1" customWidth="1"/>
    <col min="9" max="9" width="11.33203125" customWidth="1"/>
    <col min="10" max="81" width="4.44140625" customWidth="1"/>
    <col min="82" max="84" width="11.77734375" style="25" bestFit="1" customWidth="1"/>
    <col min="85" max="87" width="7.6640625" style="25" bestFit="1" customWidth="1"/>
    <col min="88" max="90" width="18.33203125" style="25" bestFit="1" customWidth="1"/>
    <col min="91" max="93" width="13.109375" style="25" bestFit="1" customWidth="1"/>
    <col min="94" max="96" width="26.44140625" style="25" bestFit="1" customWidth="1"/>
    <col min="97" max="99" width="44.21875" style="25" bestFit="1" customWidth="1"/>
    <col min="100" max="102" width="10" style="25" bestFit="1" customWidth="1"/>
    <col min="103" max="108" width="4" bestFit="1" customWidth="1"/>
    <col min="109" max="111" width="4.109375" bestFit="1" customWidth="1"/>
    <col min="112" max="114" width="4.77734375" bestFit="1" customWidth="1"/>
    <col min="115" max="117" width="5.109375" bestFit="1" customWidth="1"/>
    <col min="118" max="120" width="4.109375" bestFit="1" customWidth="1"/>
    <col min="121" max="123" width="5" bestFit="1" customWidth="1"/>
    <col min="124" max="126" width="5.77734375" bestFit="1" customWidth="1"/>
    <col min="127" max="129" width="5" bestFit="1" customWidth="1"/>
    <col min="130" max="132" width="4.21875" bestFit="1" customWidth="1"/>
    <col min="133" max="135" width="4" bestFit="1" customWidth="1"/>
    <col min="136" max="144" width="4.21875" bestFit="1" customWidth="1"/>
    <col min="145" max="150" width="5.21875" bestFit="1" customWidth="1"/>
    <col min="151" max="151" width="8.88671875" customWidth="1"/>
    <col min="152" max="16384" width="8.88671875" hidden="1"/>
  </cols>
  <sheetData>
    <row r="1" spans="1:150" x14ac:dyDescent="0.3">
      <c r="A1" s="93" t="s">
        <v>105</v>
      </c>
      <c r="B1" s="93"/>
      <c r="C1" s="93"/>
      <c r="D1" s="93"/>
      <c r="E1" s="93"/>
      <c r="F1" s="93"/>
      <c r="G1" s="93"/>
      <c r="H1" s="93"/>
      <c r="I1" s="93"/>
      <c r="J1" s="93" t="s">
        <v>91</v>
      </c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 t="s">
        <v>92</v>
      </c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 t="s">
        <v>75</v>
      </c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 t="s">
        <v>99</v>
      </c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 t="s">
        <v>100</v>
      </c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 t="s">
        <v>101</v>
      </c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4" t="s">
        <v>128</v>
      </c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5" t="s">
        <v>171</v>
      </c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6" t="s">
        <v>187</v>
      </c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</row>
    <row r="2" spans="1:150" x14ac:dyDescent="0.3">
      <c r="A2" s="13" t="s">
        <v>93</v>
      </c>
      <c r="B2" s="13" t="s">
        <v>94</v>
      </c>
      <c r="C2" s="13" t="s">
        <v>95</v>
      </c>
      <c r="D2" s="13" t="s">
        <v>96</v>
      </c>
      <c r="E2" s="13" t="s">
        <v>188</v>
      </c>
      <c r="F2" s="13" t="s">
        <v>189</v>
      </c>
      <c r="G2" s="13" t="s">
        <v>106</v>
      </c>
      <c r="H2" s="13" t="s">
        <v>97</v>
      </c>
      <c r="I2" s="13" t="s">
        <v>98</v>
      </c>
      <c r="J2" s="13" t="s">
        <v>129</v>
      </c>
      <c r="K2" s="13" t="s">
        <v>130</v>
      </c>
      <c r="L2" s="13" t="s">
        <v>131</v>
      </c>
      <c r="M2" s="13" t="s">
        <v>132</v>
      </c>
      <c r="N2" s="13" t="s">
        <v>133</v>
      </c>
      <c r="O2" s="13" t="s">
        <v>134</v>
      </c>
      <c r="P2" s="13" t="s">
        <v>135</v>
      </c>
      <c r="Q2" s="13" t="s">
        <v>136</v>
      </c>
      <c r="R2" s="13" t="s">
        <v>137</v>
      </c>
      <c r="S2" s="16" t="s">
        <v>102</v>
      </c>
      <c r="T2" s="16" t="s">
        <v>103</v>
      </c>
      <c r="U2" s="16" t="s">
        <v>104</v>
      </c>
      <c r="V2" s="13" t="s">
        <v>129</v>
      </c>
      <c r="W2" s="13" t="s">
        <v>130</v>
      </c>
      <c r="X2" s="13" t="s">
        <v>131</v>
      </c>
      <c r="Y2" s="13" t="s">
        <v>132</v>
      </c>
      <c r="Z2" s="13" t="s">
        <v>133</v>
      </c>
      <c r="AA2" s="13" t="s">
        <v>134</v>
      </c>
      <c r="AB2" s="13" t="s">
        <v>135</v>
      </c>
      <c r="AC2" s="13" t="s">
        <v>136</v>
      </c>
      <c r="AD2" s="13" t="s">
        <v>137</v>
      </c>
      <c r="AE2" s="16" t="s">
        <v>102</v>
      </c>
      <c r="AF2" s="16" t="s">
        <v>103</v>
      </c>
      <c r="AG2" s="16" t="s">
        <v>104</v>
      </c>
      <c r="AH2" s="13" t="s">
        <v>129</v>
      </c>
      <c r="AI2" s="13" t="s">
        <v>130</v>
      </c>
      <c r="AJ2" s="13" t="s">
        <v>131</v>
      </c>
      <c r="AK2" s="13" t="s">
        <v>132</v>
      </c>
      <c r="AL2" s="13" t="s">
        <v>133</v>
      </c>
      <c r="AM2" s="13" t="s">
        <v>134</v>
      </c>
      <c r="AN2" s="13" t="s">
        <v>135</v>
      </c>
      <c r="AO2" s="13" t="s">
        <v>136</v>
      </c>
      <c r="AP2" s="13" t="s">
        <v>137</v>
      </c>
      <c r="AQ2" s="16" t="s">
        <v>102</v>
      </c>
      <c r="AR2" s="16" t="s">
        <v>103</v>
      </c>
      <c r="AS2" s="16" t="s">
        <v>104</v>
      </c>
      <c r="AT2" s="13" t="s">
        <v>129</v>
      </c>
      <c r="AU2" s="13" t="s">
        <v>130</v>
      </c>
      <c r="AV2" s="13" t="s">
        <v>131</v>
      </c>
      <c r="AW2" s="13" t="s">
        <v>132</v>
      </c>
      <c r="AX2" s="13" t="s">
        <v>133</v>
      </c>
      <c r="AY2" s="13" t="s">
        <v>134</v>
      </c>
      <c r="AZ2" s="13" t="s">
        <v>135</v>
      </c>
      <c r="BA2" s="13" t="s">
        <v>136</v>
      </c>
      <c r="BB2" s="13" t="s">
        <v>137</v>
      </c>
      <c r="BC2" s="16" t="s">
        <v>102</v>
      </c>
      <c r="BD2" s="16" t="s">
        <v>103</v>
      </c>
      <c r="BE2" s="16" t="s">
        <v>104</v>
      </c>
      <c r="BF2" s="13" t="s">
        <v>129</v>
      </c>
      <c r="BG2" s="13" t="s">
        <v>130</v>
      </c>
      <c r="BH2" s="13" t="s">
        <v>131</v>
      </c>
      <c r="BI2" s="13" t="s">
        <v>132</v>
      </c>
      <c r="BJ2" s="13" t="s">
        <v>133</v>
      </c>
      <c r="BK2" s="13" t="s">
        <v>134</v>
      </c>
      <c r="BL2" s="13" t="s">
        <v>135</v>
      </c>
      <c r="BM2" s="13" t="s">
        <v>136</v>
      </c>
      <c r="BN2" s="13" t="s">
        <v>137</v>
      </c>
      <c r="BO2" s="16" t="s">
        <v>102</v>
      </c>
      <c r="BP2" s="16" t="s">
        <v>103</v>
      </c>
      <c r="BQ2" s="16" t="s">
        <v>104</v>
      </c>
      <c r="BR2" s="13" t="s">
        <v>129</v>
      </c>
      <c r="BS2" s="13" t="s">
        <v>130</v>
      </c>
      <c r="BT2" s="13" t="s">
        <v>131</v>
      </c>
      <c r="BU2" s="13" t="s">
        <v>132</v>
      </c>
      <c r="BV2" s="13" t="s">
        <v>133</v>
      </c>
      <c r="BW2" s="13" t="s">
        <v>134</v>
      </c>
      <c r="BX2" s="13" t="s">
        <v>135</v>
      </c>
      <c r="BY2" s="13" t="s">
        <v>136</v>
      </c>
      <c r="BZ2" s="13" t="s">
        <v>137</v>
      </c>
      <c r="CA2" s="16" t="s">
        <v>102</v>
      </c>
      <c r="CB2" s="16" t="s">
        <v>103</v>
      </c>
      <c r="CC2" s="16" t="s">
        <v>104</v>
      </c>
      <c r="CD2" s="23" t="s">
        <v>107</v>
      </c>
      <c r="CE2" s="23" t="s">
        <v>109</v>
      </c>
      <c r="CF2" s="23" t="s">
        <v>110</v>
      </c>
      <c r="CG2" s="23" t="s">
        <v>108</v>
      </c>
      <c r="CH2" s="23" t="s">
        <v>111</v>
      </c>
      <c r="CI2" s="23" t="s">
        <v>112</v>
      </c>
      <c r="CJ2" s="23" t="s">
        <v>113</v>
      </c>
      <c r="CK2" s="23" t="s">
        <v>114</v>
      </c>
      <c r="CL2" s="23" t="s">
        <v>115</v>
      </c>
      <c r="CM2" s="23" t="s">
        <v>116</v>
      </c>
      <c r="CN2" s="23" t="s">
        <v>117</v>
      </c>
      <c r="CO2" s="23" t="s">
        <v>118</v>
      </c>
      <c r="CP2" s="23" t="s">
        <v>119</v>
      </c>
      <c r="CQ2" s="23" t="s">
        <v>120</v>
      </c>
      <c r="CR2" s="23" t="s">
        <v>121</v>
      </c>
      <c r="CS2" s="23" t="s">
        <v>122</v>
      </c>
      <c r="CT2" s="23" t="s">
        <v>123</v>
      </c>
      <c r="CU2" s="23" t="s">
        <v>124</v>
      </c>
      <c r="CV2" s="23" t="s">
        <v>125</v>
      </c>
      <c r="CW2" s="23" t="s">
        <v>126</v>
      </c>
      <c r="CX2" s="23" t="s">
        <v>127</v>
      </c>
      <c r="CY2" s="17" t="s">
        <v>138</v>
      </c>
      <c r="CZ2" s="17" t="s">
        <v>139</v>
      </c>
      <c r="DA2" s="17" t="s">
        <v>140</v>
      </c>
      <c r="DB2" s="17" t="s">
        <v>141</v>
      </c>
      <c r="DC2" s="17" t="s">
        <v>142</v>
      </c>
      <c r="DD2" s="17" t="s">
        <v>143</v>
      </c>
      <c r="DE2" s="17" t="s">
        <v>144</v>
      </c>
      <c r="DF2" s="17" t="s">
        <v>145</v>
      </c>
      <c r="DG2" s="17" t="s">
        <v>146</v>
      </c>
      <c r="DH2" s="17" t="s">
        <v>147</v>
      </c>
      <c r="DI2" s="17" t="s">
        <v>148</v>
      </c>
      <c r="DJ2" s="17" t="s">
        <v>149</v>
      </c>
      <c r="DK2" s="17" t="s">
        <v>150</v>
      </c>
      <c r="DL2" s="17" t="s">
        <v>151</v>
      </c>
      <c r="DM2" s="17" t="s">
        <v>152</v>
      </c>
      <c r="DN2" s="17" t="s">
        <v>153</v>
      </c>
      <c r="DO2" s="17" t="s">
        <v>154</v>
      </c>
      <c r="DP2" s="17" t="s">
        <v>155</v>
      </c>
      <c r="DQ2" s="17" t="s">
        <v>156</v>
      </c>
      <c r="DR2" s="17" t="s">
        <v>157</v>
      </c>
      <c r="DS2" s="17" t="s">
        <v>158</v>
      </c>
      <c r="DT2" s="17" t="s">
        <v>159</v>
      </c>
      <c r="DU2" s="17" t="s">
        <v>160</v>
      </c>
      <c r="DV2" s="17" t="s">
        <v>161</v>
      </c>
      <c r="DW2" s="17" t="s">
        <v>162</v>
      </c>
      <c r="DX2" s="17" t="s">
        <v>163</v>
      </c>
      <c r="DY2" s="17" t="s">
        <v>164</v>
      </c>
      <c r="DZ2" s="17" t="s">
        <v>165</v>
      </c>
      <c r="EA2" s="17" t="s">
        <v>166</v>
      </c>
      <c r="EB2" s="17" t="s">
        <v>167</v>
      </c>
      <c r="EC2" s="17" t="s">
        <v>168</v>
      </c>
      <c r="ED2" s="17" t="s">
        <v>169</v>
      </c>
      <c r="EE2" s="17" t="s">
        <v>170</v>
      </c>
      <c r="EF2" s="15" t="s">
        <v>172</v>
      </c>
      <c r="EG2" s="15" t="s">
        <v>173</v>
      </c>
      <c r="EH2" s="15" t="s">
        <v>174</v>
      </c>
      <c r="EI2" s="15" t="s">
        <v>175</v>
      </c>
      <c r="EJ2" s="15" t="s">
        <v>176</v>
      </c>
      <c r="EK2" s="15" t="s">
        <v>177</v>
      </c>
      <c r="EL2" s="15" t="s">
        <v>178</v>
      </c>
      <c r="EM2" s="15" t="s">
        <v>179</v>
      </c>
      <c r="EN2" s="15" t="s">
        <v>180</v>
      </c>
      <c r="EO2" s="15" t="s">
        <v>181</v>
      </c>
      <c r="EP2" s="15" t="s">
        <v>182</v>
      </c>
      <c r="EQ2" s="15" t="s">
        <v>183</v>
      </c>
      <c r="ER2" s="15" t="s">
        <v>184</v>
      </c>
      <c r="ES2" s="15" t="s">
        <v>185</v>
      </c>
      <c r="ET2" s="15" t="s">
        <v>186</v>
      </c>
    </row>
    <row r="3" spans="1:150" x14ac:dyDescent="0.3">
      <c r="A3" s="12">
        <v>1</v>
      </c>
      <c r="B3" s="26" t="s">
        <v>90</v>
      </c>
      <c r="C3" s="26" t="s">
        <v>89</v>
      </c>
      <c r="D3" s="26">
        <v>1</v>
      </c>
      <c r="E3" s="26" t="str">
        <f>B3&amp;C3&amp;D3</f>
        <v>VA1</v>
      </c>
      <c r="F3" s="26">
        <v>12345678901</v>
      </c>
      <c r="G3" s="26" t="s">
        <v>214</v>
      </c>
      <c r="H3" s="26" t="s">
        <v>190</v>
      </c>
      <c r="I3" s="27">
        <v>42250</v>
      </c>
      <c r="J3" s="26">
        <v>20</v>
      </c>
      <c r="K3" s="26">
        <v>19</v>
      </c>
      <c r="L3" s="26">
        <v>18</v>
      </c>
      <c r="M3" s="26">
        <v>17</v>
      </c>
      <c r="N3" s="26">
        <v>16</v>
      </c>
      <c r="O3" s="26">
        <v>15</v>
      </c>
      <c r="P3" s="26">
        <v>14</v>
      </c>
      <c r="Q3" s="26">
        <v>13</v>
      </c>
      <c r="R3" s="26">
        <v>12</v>
      </c>
      <c r="S3" s="26">
        <v>20</v>
      </c>
      <c r="T3" s="26">
        <v>30</v>
      </c>
      <c r="U3" s="26">
        <v>12</v>
      </c>
      <c r="V3" s="26">
        <v>11</v>
      </c>
      <c r="W3" s="26">
        <v>10</v>
      </c>
      <c r="X3" s="26">
        <v>9</v>
      </c>
      <c r="Y3" s="26">
        <v>8</v>
      </c>
      <c r="Z3" s="26">
        <v>7</v>
      </c>
      <c r="AA3" s="26">
        <v>6</v>
      </c>
      <c r="AB3" s="26">
        <v>5</v>
      </c>
      <c r="AC3" s="26">
        <v>4</v>
      </c>
      <c r="AD3" s="26">
        <v>3</v>
      </c>
      <c r="AE3" s="26">
        <v>19</v>
      </c>
      <c r="AF3" s="26">
        <v>29</v>
      </c>
      <c r="AG3" s="26">
        <v>49</v>
      </c>
      <c r="AH3" s="26">
        <v>2</v>
      </c>
      <c r="AI3" s="26"/>
      <c r="AJ3" s="26"/>
      <c r="AK3" s="26"/>
      <c r="AL3" s="26"/>
      <c r="AM3" s="26"/>
      <c r="AN3" s="26"/>
      <c r="AO3" s="26"/>
      <c r="AP3" s="26">
        <v>1</v>
      </c>
      <c r="AQ3" s="26">
        <v>18</v>
      </c>
      <c r="AR3" s="26">
        <v>28</v>
      </c>
      <c r="AS3" s="26">
        <v>48</v>
      </c>
      <c r="AT3" s="26">
        <v>20</v>
      </c>
      <c r="AU3" s="26"/>
      <c r="AV3" s="26"/>
      <c r="AW3" s="26"/>
      <c r="AX3" s="26"/>
      <c r="AY3" s="26"/>
      <c r="AZ3" s="26"/>
      <c r="BA3" s="26"/>
      <c r="BB3" s="26">
        <v>19</v>
      </c>
      <c r="BC3" s="26">
        <v>17</v>
      </c>
      <c r="BD3" s="26">
        <v>27</v>
      </c>
      <c r="BE3" s="26">
        <v>47</v>
      </c>
      <c r="BF3" s="26">
        <v>18</v>
      </c>
      <c r="BG3" s="26"/>
      <c r="BH3" s="26"/>
      <c r="BI3" s="26"/>
      <c r="BJ3" s="26"/>
      <c r="BK3" s="26"/>
      <c r="BL3" s="26"/>
      <c r="BM3" s="26"/>
      <c r="BN3" s="26">
        <v>17</v>
      </c>
      <c r="BO3" s="26">
        <v>10</v>
      </c>
      <c r="BP3" s="26">
        <v>15</v>
      </c>
      <c r="BQ3" s="26">
        <v>25</v>
      </c>
      <c r="BR3" s="26">
        <v>16</v>
      </c>
      <c r="BS3" s="26"/>
      <c r="BT3" s="26"/>
      <c r="BU3" s="26"/>
      <c r="BV3" s="26"/>
      <c r="BW3" s="26"/>
      <c r="BX3" s="26"/>
      <c r="BY3" s="26"/>
      <c r="BZ3" s="26">
        <v>15</v>
      </c>
      <c r="CA3" s="26">
        <v>9</v>
      </c>
      <c r="CB3" s="26">
        <v>14</v>
      </c>
      <c r="CC3" s="26">
        <v>24</v>
      </c>
      <c r="CD3" s="24" t="s">
        <v>191</v>
      </c>
      <c r="CE3" s="24" t="s">
        <v>191</v>
      </c>
      <c r="CF3" s="24" t="s">
        <v>191</v>
      </c>
      <c r="CG3" s="24" t="s">
        <v>195</v>
      </c>
      <c r="CH3" s="24" t="s">
        <v>195</v>
      </c>
      <c r="CI3" s="24" t="s">
        <v>195</v>
      </c>
      <c r="CJ3" s="24" t="s">
        <v>199</v>
      </c>
      <c r="CK3" s="24" t="s">
        <v>199</v>
      </c>
      <c r="CL3" s="24" t="s">
        <v>199</v>
      </c>
      <c r="CM3" s="24" t="s">
        <v>202</v>
      </c>
      <c r="CN3" s="24" t="s">
        <v>202</v>
      </c>
      <c r="CO3" s="24" t="s">
        <v>202</v>
      </c>
      <c r="CP3" s="24" t="s">
        <v>205</v>
      </c>
      <c r="CQ3" s="24" t="s">
        <v>205</v>
      </c>
      <c r="CR3" s="24" t="s">
        <v>205</v>
      </c>
      <c r="CS3" s="24" t="s">
        <v>207</v>
      </c>
      <c r="CT3" s="24" t="s">
        <v>207</v>
      </c>
      <c r="CU3" s="24" t="s">
        <v>207</v>
      </c>
      <c r="CV3" s="24" t="s">
        <v>208</v>
      </c>
      <c r="CW3" s="24" t="s">
        <v>208</v>
      </c>
      <c r="CX3" s="24" t="s">
        <v>208</v>
      </c>
      <c r="CY3" s="26" t="s">
        <v>89</v>
      </c>
      <c r="CZ3" s="26" t="s">
        <v>89</v>
      </c>
      <c r="DA3" s="26" t="s">
        <v>89</v>
      </c>
      <c r="DB3" s="26" t="s">
        <v>89</v>
      </c>
      <c r="DC3" s="26" t="s">
        <v>89</v>
      </c>
      <c r="DD3" s="26" t="s">
        <v>89</v>
      </c>
      <c r="DE3" s="26" t="s">
        <v>89</v>
      </c>
      <c r="DF3" s="26" t="s">
        <v>89</v>
      </c>
      <c r="DG3" s="26" t="s">
        <v>89</v>
      </c>
      <c r="DH3" s="26" t="s">
        <v>89</v>
      </c>
      <c r="DI3" s="26" t="s">
        <v>89</v>
      </c>
      <c r="DJ3" s="26" t="s">
        <v>89</v>
      </c>
      <c r="DK3" s="26" t="s">
        <v>89</v>
      </c>
      <c r="DL3" s="26" t="s">
        <v>89</v>
      </c>
      <c r="DM3" s="26" t="s">
        <v>89</v>
      </c>
      <c r="DN3" s="26" t="s">
        <v>89</v>
      </c>
      <c r="DO3" s="26" t="s">
        <v>89</v>
      </c>
      <c r="DP3" s="26" t="s">
        <v>89</v>
      </c>
      <c r="DQ3" s="26" t="s">
        <v>89</v>
      </c>
      <c r="DR3" s="26" t="s">
        <v>89</v>
      </c>
      <c r="DS3" s="26" t="s">
        <v>89</v>
      </c>
      <c r="DT3" s="26" t="s">
        <v>89</v>
      </c>
      <c r="DU3" s="26" t="s">
        <v>89</v>
      </c>
      <c r="DV3" s="26" t="s">
        <v>89</v>
      </c>
      <c r="DW3" s="26" t="s">
        <v>89</v>
      </c>
      <c r="DX3" s="26" t="s">
        <v>89</v>
      </c>
      <c r="DY3" s="26" t="s">
        <v>89</v>
      </c>
      <c r="DZ3" s="26" t="s">
        <v>89</v>
      </c>
      <c r="EA3" s="26" t="s">
        <v>89</v>
      </c>
      <c r="EB3" s="26" t="s">
        <v>89</v>
      </c>
      <c r="EC3" s="26" t="s">
        <v>89</v>
      </c>
      <c r="ED3" s="26" t="s">
        <v>89</v>
      </c>
      <c r="EE3" s="26" t="s">
        <v>89</v>
      </c>
      <c r="EF3" s="26" t="s">
        <v>212</v>
      </c>
      <c r="EG3" s="26" t="s">
        <v>89</v>
      </c>
      <c r="EH3" s="26" t="s">
        <v>89</v>
      </c>
      <c r="EI3" s="26" t="s">
        <v>89</v>
      </c>
      <c r="EJ3" s="26" t="s">
        <v>89</v>
      </c>
      <c r="EK3" s="26" t="s">
        <v>89</v>
      </c>
      <c r="EL3" s="26" t="s">
        <v>89</v>
      </c>
      <c r="EM3" s="26" t="s">
        <v>89</v>
      </c>
      <c r="EN3" s="26" t="s">
        <v>89</v>
      </c>
      <c r="EO3" s="26" t="s">
        <v>89</v>
      </c>
      <c r="EP3" s="26" t="s">
        <v>89</v>
      </c>
      <c r="EQ3" s="26" t="s">
        <v>89</v>
      </c>
      <c r="ER3" s="26" t="s">
        <v>89</v>
      </c>
      <c r="ES3" s="26" t="s">
        <v>89</v>
      </c>
      <c r="ET3" s="26" t="s">
        <v>213</v>
      </c>
    </row>
    <row r="4" spans="1:150" x14ac:dyDescent="0.3">
      <c r="A4" s="12">
        <v>2</v>
      </c>
      <c r="B4" s="26" t="s">
        <v>90</v>
      </c>
      <c r="C4" s="26" t="s">
        <v>89</v>
      </c>
      <c r="D4" s="26">
        <v>2</v>
      </c>
      <c r="E4" s="26" t="str">
        <f>B4&amp;C4&amp;D4</f>
        <v>VA2</v>
      </c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4" t="s">
        <v>192</v>
      </c>
      <c r="CE4" s="24" t="s">
        <v>192</v>
      </c>
      <c r="CF4" s="24" t="s">
        <v>192</v>
      </c>
      <c r="CG4" s="24" t="s">
        <v>195</v>
      </c>
      <c r="CH4" s="24" t="s">
        <v>195</v>
      </c>
      <c r="CI4" s="24" t="s">
        <v>195</v>
      </c>
      <c r="CJ4" s="24" t="s">
        <v>200</v>
      </c>
      <c r="CK4" s="24" t="s">
        <v>200</v>
      </c>
      <c r="CL4" s="24" t="s">
        <v>200</v>
      </c>
      <c r="CM4" s="24" t="s">
        <v>203</v>
      </c>
      <c r="CN4" s="24" t="s">
        <v>203</v>
      </c>
      <c r="CO4" s="24" t="s">
        <v>203</v>
      </c>
      <c r="CP4" s="24" t="s">
        <v>205</v>
      </c>
      <c r="CQ4" s="24" t="s">
        <v>205</v>
      </c>
      <c r="CR4" s="24" t="s">
        <v>205</v>
      </c>
      <c r="CS4" s="24" t="s">
        <v>207</v>
      </c>
      <c r="CT4" s="24" t="s">
        <v>207</v>
      </c>
      <c r="CU4" s="24" t="s">
        <v>207</v>
      </c>
      <c r="CV4" s="24" t="s">
        <v>209</v>
      </c>
      <c r="CW4" s="24" t="s">
        <v>209</v>
      </c>
      <c r="CX4" s="24" t="s">
        <v>209</v>
      </c>
      <c r="CY4" s="26" t="s">
        <v>89</v>
      </c>
      <c r="CZ4" s="26" t="s">
        <v>89</v>
      </c>
      <c r="DA4" s="26" t="s">
        <v>212</v>
      </c>
      <c r="DB4" s="26" t="s">
        <v>212</v>
      </c>
      <c r="DC4" s="26" t="s">
        <v>89</v>
      </c>
      <c r="DD4" s="26" t="s">
        <v>212</v>
      </c>
      <c r="DE4" s="26" t="s">
        <v>89</v>
      </c>
      <c r="DF4" s="26" t="s">
        <v>212</v>
      </c>
      <c r="DG4" s="26" t="s">
        <v>89</v>
      </c>
      <c r="DH4" s="26" t="s">
        <v>212</v>
      </c>
      <c r="DI4" s="26" t="s">
        <v>89</v>
      </c>
      <c r="DJ4" s="26" t="s">
        <v>89</v>
      </c>
      <c r="DK4" s="26" t="s">
        <v>89</v>
      </c>
      <c r="DL4" s="26" t="s">
        <v>212</v>
      </c>
      <c r="DM4" s="26" t="s">
        <v>212</v>
      </c>
      <c r="DN4" s="26" t="s">
        <v>89</v>
      </c>
      <c r="DO4" s="26" t="s">
        <v>212</v>
      </c>
      <c r="DP4" s="26" t="s">
        <v>89</v>
      </c>
      <c r="DQ4" s="26" t="s">
        <v>212</v>
      </c>
      <c r="DR4" s="26" t="s">
        <v>89</v>
      </c>
      <c r="DS4" s="26" t="s">
        <v>212</v>
      </c>
      <c r="DT4" s="26" t="s">
        <v>89</v>
      </c>
      <c r="DU4" s="26" t="s">
        <v>89</v>
      </c>
      <c r="DV4" s="26" t="s">
        <v>89</v>
      </c>
      <c r="DW4" s="26" t="s">
        <v>212</v>
      </c>
      <c r="DX4" s="26" t="s">
        <v>212</v>
      </c>
      <c r="DY4" s="26" t="s">
        <v>89</v>
      </c>
      <c r="DZ4" s="26" t="s">
        <v>212</v>
      </c>
      <c r="EA4" s="26" t="s">
        <v>89</v>
      </c>
      <c r="EB4" s="26" t="s">
        <v>212</v>
      </c>
      <c r="EC4" s="26" t="s">
        <v>89</v>
      </c>
      <c r="ED4" s="26" t="s">
        <v>212</v>
      </c>
      <c r="EE4" s="26" t="s">
        <v>89</v>
      </c>
      <c r="EF4" s="26" t="s">
        <v>212</v>
      </c>
      <c r="EG4" s="26" t="s">
        <v>89</v>
      </c>
      <c r="EH4" s="26" t="s">
        <v>212</v>
      </c>
      <c r="EI4" s="26" t="s">
        <v>89</v>
      </c>
      <c r="EJ4" s="26" t="s">
        <v>89</v>
      </c>
      <c r="EK4" s="26" t="s">
        <v>89</v>
      </c>
      <c r="EL4" s="26" t="s">
        <v>212</v>
      </c>
      <c r="EM4" s="26" t="s">
        <v>212</v>
      </c>
      <c r="EN4" s="26" t="s">
        <v>89</v>
      </c>
      <c r="EO4" s="26" t="s">
        <v>212</v>
      </c>
      <c r="EP4" s="26" t="s">
        <v>89</v>
      </c>
      <c r="EQ4" s="26" t="s">
        <v>212</v>
      </c>
      <c r="ER4" s="26" t="s">
        <v>89</v>
      </c>
      <c r="ES4" s="26" t="s">
        <v>212</v>
      </c>
      <c r="ET4" s="26" t="s">
        <v>89</v>
      </c>
    </row>
    <row r="5" spans="1:150" x14ac:dyDescent="0.3">
      <c r="A5" s="12">
        <v>3</v>
      </c>
      <c r="B5" s="26"/>
      <c r="C5" s="26"/>
      <c r="D5" s="26"/>
      <c r="E5" s="26" t="str">
        <f t="shared" ref="E5:E68" si="0">B5&amp;C5&amp;D5</f>
        <v/>
      </c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4" t="s">
        <v>193</v>
      </c>
      <c r="CE5" s="24" t="s">
        <v>193</v>
      </c>
      <c r="CF5" s="24" t="s">
        <v>193</v>
      </c>
      <c r="CG5" s="24" t="s">
        <v>195</v>
      </c>
      <c r="CH5" s="24" t="s">
        <v>195</v>
      </c>
      <c r="CI5" s="24" t="s">
        <v>195</v>
      </c>
      <c r="CJ5" s="24" t="s">
        <v>201</v>
      </c>
      <c r="CK5" s="24" t="s">
        <v>201</v>
      </c>
      <c r="CL5" s="24" t="s">
        <v>201</v>
      </c>
      <c r="CM5" s="24" t="s">
        <v>203</v>
      </c>
      <c r="CN5" s="24" t="s">
        <v>203</v>
      </c>
      <c r="CO5" s="24" t="s">
        <v>203</v>
      </c>
      <c r="CP5" s="24" t="s">
        <v>205</v>
      </c>
      <c r="CQ5" s="24" t="s">
        <v>205</v>
      </c>
      <c r="CR5" s="24" t="s">
        <v>205</v>
      </c>
      <c r="CS5" s="24" t="s">
        <v>207</v>
      </c>
      <c r="CT5" s="24" t="s">
        <v>207</v>
      </c>
      <c r="CU5" s="24" t="s">
        <v>207</v>
      </c>
      <c r="CV5" s="24" t="s">
        <v>210</v>
      </c>
      <c r="CW5" s="24" t="s">
        <v>210</v>
      </c>
      <c r="CX5" s="24" t="s">
        <v>210</v>
      </c>
      <c r="CY5" s="26" t="s">
        <v>212</v>
      </c>
      <c r="CZ5" s="26" t="s">
        <v>89</v>
      </c>
      <c r="DA5" s="26" t="s">
        <v>89</v>
      </c>
      <c r="DB5" s="26" t="s">
        <v>212</v>
      </c>
      <c r="DC5" s="26" t="s">
        <v>212</v>
      </c>
      <c r="DD5" s="26" t="s">
        <v>89</v>
      </c>
      <c r="DE5" s="26" t="s">
        <v>212</v>
      </c>
      <c r="DF5" s="26" t="s">
        <v>89</v>
      </c>
      <c r="DG5" s="26" t="s">
        <v>212</v>
      </c>
      <c r="DH5" s="26" t="s">
        <v>89</v>
      </c>
      <c r="DI5" s="26" t="s">
        <v>89</v>
      </c>
      <c r="DJ5" s="26" t="s">
        <v>212</v>
      </c>
      <c r="DK5" s="26" t="s">
        <v>89</v>
      </c>
      <c r="DL5" s="26" t="s">
        <v>89</v>
      </c>
      <c r="DM5" s="26" t="s">
        <v>212</v>
      </c>
      <c r="DN5" s="26" t="s">
        <v>212</v>
      </c>
      <c r="DO5" s="26" t="s">
        <v>89</v>
      </c>
      <c r="DP5" s="26" t="s">
        <v>212</v>
      </c>
      <c r="DQ5" s="26" t="s">
        <v>89</v>
      </c>
      <c r="DR5" s="26" t="s">
        <v>212</v>
      </c>
      <c r="DS5" s="26" t="s">
        <v>89</v>
      </c>
      <c r="DT5" s="26" t="s">
        <v>89</v>
      </c>
      <c r="DU5" s="26" t="s">
        <v>212</v>
      </c>
      <c r="DV5" s="26" t="s">
        <v>89</v>
      </c>
      <c r="DW5" s="26" t="s">
        <v>89</v>
      </c>
      <c r="DX5" s="26" t="s">
        <v>212</v>
      </c>
      <c r="DY5" s="26" t="s">
        <v>212</v>
      </c>
      <c r="DZ5" s="26" t="s">
        <v>89</v>
      </c>
      <c r="EA5" s="26" t="s">
        <v>212</v>
      </c>
      <c r="EB5" s="26" t="s">
        <v>89</v>
      </c>
      <c r="EC5" s="26" t="s">
        <v>212</v>
      </c>
      <c r="ED5" s="26" t="s">
        <v>89</v>
      </c>
      <c r="EE5" s="26" t="s">
        <v>89</v>
      </c>
      <c r="EF5" s="26" t="s">
        <v>89</v>
      </c>
      <c r="EG5" s="26" t="s">
        <v>212</v>
      </c>
      <c r="EH5" s="26" t="s">
        <v>89</v>
      </c>
      <c r="EI5" s="26" t="s">
        <v>89</v>
      </c>
      <c r="EJ5" s="26" t="s">
        <v>212</v>
      </c>
      <c r="EK5" s="26" t="s">
        <v>89</v>
      </c>
      <c r="EL5" s="26" t="s">
        <v>89</v>
      </c>
      <c r="EM5" s="26" t="s">
        <v>212</v>
      </c>
      <c r="EN5" s="26" t="s">
        <v>212</v>
      </c>
      <c r="EO5" s="26" t="s">
        <v>89</v>
      </c>
      <c r="EP5" s="26" t="s">
        <v>212</v>
      </c>
      <c r="EQ5" s="26" t="s">
        <v>89</v>
      </c>
      <c r="ER5" s="26" t="s">
        <v>212</v>
      </c>
      <c r="ES5" s="26" t="s">
        <v>89</v>
      </c>
      <c r="ET5" s="26" t="s">
        <v>89</v>
      </c>
    </row>
    <row r="6" spans="1:150" x14ac:dyDescent="0.3">
      <c r="A6" s="12">
        <v>4</v>
      </c>
      <c r="B6" s="26"/>
      <c r="C6" s="26"/>
      <c r="D6" s="26"/>
      <c r="E6" s="26" t="str">
        <f t="shared" si="0"/>
        <v/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4" t="s">
        <v>194</v>
      </c>
      <c r="CE6" s="24" t="s">
        <v>194</v>
      </c>
      <c r="CF6" s="24" t="s">
        <v>194</v>
      </c>
      <c r="CG6" s="24" t="s">
        <v>196</v>
      </c>
      <c r="CH6" s="24" t="s">
        <v>196</v>
      </c>
      <c r="CI6" s="24" t="s">
        <v>196</v>
      </c>
      <c r="CJ6" s="24" t="s">
        <v>200</v>
      </c>
      <c r="CK6" s="24" t="s">
        <v>200</v>
      </c>
      <c r="CL6" s="24" t="s">
        <v>200</v>
      </c>
      <c r="CM6" s="24" t="s">
        <v>204</v>
      </c>
      <c r="CN6" s="24" t="s">
        <v>204</v>
      </c>
      <c r="CO6" s="24" t="s">
        <v>204</v>
      </c>
      <c r="CP6" s="24" t="s">
        <v>206</v>
      </c>
      <c r="CQ6" s="24" t="s">
        <v>206</v>
      </c>
      <c r="CR6" s="24" t="s">
        <v>206</v>
      </c>
      <c r="CS6" s="24" t="s">
        <v>207</v>
      </c>
      <c r="CT6" s="24" t="s">
        <v>207</v>
      </c>
      <c r="CU6" s="24" t="s">
        <v>207</v>
      </c>
      <c r="CV6" s="24" t="s">
        <v>211</v>
      </c>
      <c r="CW6" s="24" t="s">
        <v>211</v>
      </c>
      <c r="CX6" s="24" t="s">
        <v>211</v>
      </c>
      <c r="CY6" s="26" t="s">
        <v>89</v>
      </c>
      <c r="CZ6" s="26" t="s">
        <v>89</v>
      </c>
      <c r="DA6" s="26" t="s">
        <v>212</v>
      </c>
      <c r="DB6" s="26" t="s">
        <v>212</v>
      </c>
      <c r="DC6" s="26" t="s">
        <v>89</v>
      </c>
      <c r="DD6" s="26" t="s">
        <v>212</v>
      </c>
      <c r="DE6" s="26" t="s">
        <v>89</v>
      </c>
      <c r="DF6" s="26" t="s">
        <v>212</v>
      </c>
      <c r="DG6" s="26" t="s">
        <v>89</v>
      </c>
      <c r="DH6" s="26" t="s">
        <v>212</v>
      </c>
      <c r="DI6" s="26" t="s">
        <v>89</v>
      </c>
      <c r="DJ6" s="26" t="s">
        <v>89</v>
      </c>
      <c r="DK6" s="26" t="s">
        <v>89</v>
      </c>
      <c r="DL6" s="26" t="s">
        <v>212</v>
      </c>
      <c r="DM6" s="26" t="s">
        <v>212</v>
      </c>
      <c r="DN6" s="26" t="s">
        <v>89</v>
      </c>
      <c r="DO6" s="26" t="s">
        <v>212</v>
      </c>
      <c r="DP6" s="26" t="s">
        <v>89</v>
      </c>
      <c r="DQ6" s="26" t="s">
        <v>212</v>
      </c>
      <c r="DR6" s="26" t="s">
        <v>89</v>
      </c>
      <c r="DS6" s="26" t="s">
        <v>212</v>
      </c>
      <c r="DT6" s="26" t="s">
        <v>89</v>
      </c>
      <c r="DU6" s="26" t="s">
        <v>89</v>
      </c>
      <c r="DV6" s="26" t="s">
        <v>89</v>
      </c>
      <c r="DW6" s="26" t="s">
        <v>212</v>
      </c>
      <c r="DX6" s="26" t="s">
        <v>212</v>
      </c>
      <c r="DY6" s="26" t="s">
        <v>89</v>
      </c>
      <c r="DZ6" s="26" t="s">
        <v>212</v>
      </c>
      <c r="EA6" s="26" t="s">
        <v>89</v>
      </c>
      <c r="EB6" s="26" t="s">
        <v>212</v>
      </c>
      <c r="EC6" s="26" t="s">
        <v>89</v>
      </c>
      <c r="ED6" s="26" t="s">
        <v>212</v>
      </c>
      <c r="EE6" s="26" t="s">
        <v>89</v>
      </c>
      <c r="EF6" s="26" t="s">
        <v>212</v>
      </c>
      <c r="EG6" s="26" t="s">
        <v>89</v>
      </c>
      <c r="EH6" s="26" t="s">
        <v>212</v>
      </c>
      <c r="EI6" s="26" t="s">
        <v>89</v>
      </c>
      <c r="EJ6" s="26" t="s">
        <v>89</v>
      </c>
      <c r="EK6" s="26" t="s">
        <v>89</v>
      </c>
      <c r="EL6" s="26" t="s">
        <v>212</v>
      </c>
      <c r="EM6" s="26" t="s">
        <v>212</v>
      </c>
      <c r="EN6" s="26" t="s">
        <v>89</v>
      </c>
      <c r="EO6" s="26" t="s">
        <v>212</v>
      </c>
      <c r="EP6" s="26" t="s">
        <v>89</v>
      </c>
      <c r="EQ6" s="26" t="s">
        <v>212</v>
      </c>
      <c r="ER6" s="26" t="s">
        <v>89</v>
      </c>
      <c r="ES6" s="26" t="s">
        <v>212</v>
      </c>
      <c r="ET6" s="26" t="s">
        <v>89</v>
      </c>
    </row>
    <row r="7" spans="1:150" x14ac:dyDescent="0.3">
      <c r="A7" s="12">
        <v>5</v>
      </c>
      <c r="B7" s="26"/>
      <c r="C7" s="26"/>
      <c r="D7" s="26"/>
      <c r="E7" s="26" t="str">
        <f t="shared" si="0"/>
        <v/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4" t="s">
        <v>193</v>
      </c>
      <c r="CE7" s="24" t="s">
        <v>193</v>
      </c>
      <c r="CF7" s="24" t="s">
        <v>193</v>
      </c>
      <c r="CG7" s="24" t="s">
        <v>197</v>
      </c>
      <c r="CH7" s="24" t="s">
        <v>197</v>
      </c>
      <c r="CI7" s="24" t="s">
        <v>197</v>
      </c>
      <c r="CJ7" s="24" t="s">
        <v>200</v>
      </c>
      <c r="CK7" s="24" t="s">
        <v>200</v>
      </c>
      <c r="CL7" s="24" t="s">
        <v>200</v>
      </c>
      <c r="CM7" s="24" t="s">
        <v>203</v>
      </c>
      <c r="CN7" s="24" t="s">
        <v>203</v>
      </c>
      <c r="CO7" s="24" t="s">
        <v>203</v>
      </c>
      <c r="CP7" s="24" t="s">
        <v>205</v>
      </c>
      <c r="CQ7" s="24" t="s">
        <v>205</v>
      </c>
      <c r="CR7" s="24" t="s">
        <v>205</v>
      </c>
      <c r="CS7" s="24" t="s">
        <v>207</v>
      </c>
      <c r="CT7" s="24" t="s">
        <v>207</v>
      </c>
      <c r="CU7" s="24" t="s">
        <v>207</v>
      </c>
      <c r="CV7" s="24" t="s">
        <v>208</v>
      </c>
      <c r="CW7" s="24" t="s">
        <v>208</v>
      </c>
      <c r="CX7" s="24" t="s">
        <v>208</v>
      </c>
      <c r="CY7" s="26" t="s">
        <v>212</v>
      </c>
      <c r="CZ7" s="26" t="s">
        <v>89</v>
      </c>
      <c r="DA7" s="26" t="s">
        <v>89</v>
      </c>
      <c r="DB7" s="26" t="s">
        <v>212</v>
      </c>
      <c r="DC7" s="26" t="s">
        <v>212</v>
      </c>
      <c r="DD7" s="26" t="s">
        <v>89</v>
      </c>
      <c r="DE7" s="26" t="s">
        <v>212</v>
      </c>
      <c r="DF7" s="26" t="s">
        <v>89</v>
      </c>
      <c r="DG7" s="26" t="s">
        <v>212</v>
      </c>
      <c r="DH7" s="26" t="s">
        <v>89</v>
      </c>
      <c r="DI7" s="26" t="s">
        <v>89</v>
      </c>
      <c r="DJ7" s="26" t="s">
        <v>212</v>
      </c>
      <c r="DK7" s="26" t="s">
        <v>89</v>
      </c>
      <c r="DL7" s="26" t="s">
        <v>89</v>
      </c>
      <c r="DM7" s="26" t="s">
        <v>212</v>
      </c>
      <c r="DN7" s="26" t="s">
        <v>212</v>
      </c>
      <c r="DO7" s="26" t="s">
        <v>89</v>
      </c>
      <c r="DP7" s="26" t="s">
        <v>212</v>
      </c>
      <c r="DQ7" s="26" t="s">
        <v>89</v>
      </c>
      <c r="DR7" s="26" t="s">
        <v>212</v>
      </c>
      <c r="DS7" s="26" t="s">
        <v>89</v>
      </c>
      <c r="DT7" s="26" t="s">
        <v>89</v>
      </c>
      <c r="DU7" s="26" t="s">
        <v>212</v>
      </c>
      <c r="DV7" s="26" t="s">
        <v>89</v>
      </c>
      <c r="DW7" s="26" t="s">
        <v>89</v>
      </c>
      <c r="DX7" s="26" t="s">
        <v>212</v>
      </c>
      <c r="DY7" s="26" t="s">
        <v>212</v>
      </c>
      <c r="DZ7" s="26" t="s">
        <v>89</v>
      </c>
      <c r="EA7" s="26" t="s">
        <v>212</v>
      </c>
      <c r="EB7" s="26" t="s">
        <v>89</v>
      </c>
      <c r="EC7" s="26" t="s">
        <v>212</v>
      </c>
      <c r="ED7" s="26" t="s">
        <v>89</v>
      </c>
      <c r="EE7" s="26" t="s">
        <v>89</v>
      </c>
      <c r="EF7" s="26" t="s">
        <v>89</v>
      </c>
      <c r="EG7" s="26" t="s">
        <v>212</v>
      </c>
      <c r="EH7" s="26" t="s">
        <v>89</v>
      </c>
      <c r="EI7" s="26" t="s">
        <v>89</v>
      </c>
      <c r="EJ7" s="26" t="s">
        <v>212</v>
      </c>
      <c r="EK7" s="26" t="s">
        <v>89</v>
      </c>
      <c r="EL7" s="26" t="s">
        <v>89</v>
      </c>
      <c r="EM7" s="26" t="s">
        <v>212</v>
      </c>
      <c r="EN7" s="26" t="s">
        <v>212</v>
      </c>
      <c r="EO7" s="26" t="s">
        <v>89</v>
      </c>
      <c r="EP7" s="26" t="s">
        <v>212</v>
      </c>
      <c r="EQ7" s="26" t="s">
        <v>89</v>
      </c>
      <c r="ER7" s="26" t="s">
        <v>212</v>
      </c>
      <c r="ES7" s="26" t="s">
        <v>89</v>
      </c>
      <c r="ET7" s="26" t="s">
        <v>89</v>
      </c>
    </row>
    <row r="8" spans="1:150" x14ac:dyDescent="0.3">
      <c r="A8" s="12">
        <v>6</v>
      </c>
      <c r="B8" s="26"/>
      <c r="C8" s="26"/>
      <c r="D8" s="26"/>
      <c r="E8" s="26" t="str">
        <f t="shared" si="0"/>
        <v/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4" t="s">
        <v>193</v>
      </c>
      <c r="CE8" s="24" t="s">
        <v>193</v>
      </c>
      <c r="CF8" s="24" t="s">
        <v>193</v>
      </c>
      <c r="CG8" s="24" t="s">
        <v>198</v>
      </c>
      <c r="CH8" s="24" t="s">
        <v>198</v>
      </c>
      <c r="CI8" s="24" t="s">
        <v>198</v>
      </c>
      <c r="CJ8" s="24" t="s">
        <v>199</v>
      </c>
      <c r="CK8" s="24" t="s">
        <v>199</v>
      </c>
      <c r="CL8" s="24" t="s">
        <v>199</v>
      </c>
      <c r="CM8" s="24" t="s">
        <v>204</v>
      </c>
      <c r="CN8" s="24" t="s">
        <v>204</v>
      </c>
      <c r="CO8" s="24" t="s">
        <v>204</v>
      </c>
      <c r="CP8" s="24" t="s">
        <v>205</v>
      </c>
      <c r="CQ8" s="24" t="s">
        <v>205</v>
      </c>
      <c r="CR8" s="24" t="s">
        <v>205</v>
      </c>
      <c r="CS8" s="24" t="s">
        <v>207</v>
      </c>
      <c r="CT8" s="24" t="s">
        <v>207</v>
      </c>
      <c r="CU8" s="24" t="s">
        <v>207</v>
      </c>
      <c r="CV8" s="24" t="s">
        <v>208</v>
      </c>
      <c r="CW8" s="24" t="s">
        <v>208</v>
      </c>
      <c r="CX8" s="24" t="s">
        <v>208</v>
      </c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</row>
    <row r="9" spans="1:150" x14ac:dyDescent="0.3">
      <c r="A9" s="12">
        <v>7</v>
      </c>
      <c r="B9" s="26"/>
      <c r="C9" s="26"/>
      <c r="D9" s="26"/>
      <c r="E9" s="26" t="str">
        <f t="shared" si="0"/>
        <v/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</row>
    <row r="10" spans="1:150" x14ac:dyDescent="0.3">
      <c r="A10" s="12">
        <v>8</v>
      </c>
      <c r="B10" s="26"/>
      <c r="C10" s="26"/>
      <c r="D10" s="26"/>
      <c r="E10" s="26" t="str">
        <f t="shared" si="0"/>
        <v/>
      </c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</row>
    <row r="11" spans="1:150" x14ac:dyDescent="0.3">
      <c r="A11" s="12">
        <v>9</v>
      </c>
      <c r="B11" s="26"/>
      <c r="C11" s="26"/>
      <c r="D11" s="26"/>
      <c r="E11" s="26" t="str">
        <f t="shared" si="0"/>
        <v/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</row>
    <row r="12" spans="1:150" x14ac:dyDescent="0.3">
      <c r="A12" s="12">
        <v>10</v>
      </c>
      <c r="B12" s="26"/>
      <c r="C12" s="26"/>
      <c r="D12" s="26"/>
      <c r="E12" s="26" t="str">
        <f t="shared" si="0"/>
        <v/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</row>
    <row r="13" spans="1:150" x14ac:dyDescent="0.3">
      <c r="A13" s="12">
        <v>11</v>
      </c>
      <c r="B13" s="26"/>
      <c r="C13" s="26"/>
      <c r="D13" s="26"/>
      <c r="E13" s="26" t="str">
        <f t="shared" si="0"/>
        <v/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</row>
    <row r="14" spans="1:150" x14ac:dyDescent="0.3">
      <c r="A14" s="12">
        <v>12</v>
      </c>
      <c r="B14" s="26"/>
      <c r="C14" s="26"/>
      <c r="D14" s="26"/>
      <c r="E14" s="26" t="str">
        <f t="shared" si="0"/>
        <v/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</row>
    <row r="15" spans="1:150" x14ac:dyDescent="0.3">
      <c r="A15" s="12">
        <v>13</v>
      </c>
      <c r="B15" s="26"/>
      <c r="C15" s="26"/>
      <c r="D15" s="26"/>
      <c r="E15" s="26" t="str">
        <f t="shared" si="0"/>
        <v/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</row>
    <row r="16" spans="1:150" x14ac:dyDescent="0.3">
      <c r="A16" s="12">
        <v>14</v>
      </c>
      <c r="B16" s="26"/>
      <c r="C16" s="26"/>
      <c r="D16" s="26"/>
      <c r="E16" s="26" t="str">
        <f t="shared" si="0"/>
        <v/>
      </c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</row>
    <row r="17" spans="1:150" x14ac:dyDescent="0.3">
      <c r="A17" s="12">
        <v>15</v>
      </c>
      <c r="B17" s="26"/>
      <c r="C17" s="26"/>
      <c r="D17" s="26"/>
      <c r="E17" s="26" t="str">
        <f t="shared" si="0"/>
        <v/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</row>
    <row r="18" spans="1:150" x14ac:dyDescent="0.3">
      <c r="A18" s="12">
        <v>16</v>
      </c>
      <c r="B18" s="26"/>
      <c r="C18" s="26"/>
      <c r="D18" s="26"/>
      <c r="E18" s="26" t="str">
        <f t="shared" si="0"/>
        <v/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</row>
    <row r="19" spans="1:150" x14ac:dyDescent="0.3">
      <c r="A19" s="12">
        <v>17</v>
      </c>
      <c r="B19" s="26"/>
      <c r="C19" s="26"/>
      <c r="D19" s="26"/>
      <c r="E19" s="26" t="str">
        <f t="shared" si="0"/>
        <v/>
      </c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</row>
    <row r="20" spans="1:150" x14ac:dyDescent="0.3">
      <c r="A20" s="12">
        <v>18</v>
      </c>
      <c r="B20" s="26"/>
      <c r="C20" s="26"/>
      <c r="D20" s="26"/>
      <c r="E20" s="26" t="str">
        <f t="shared" si="0"/>
        <v/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</row>
    <row r="21" spans="1:150" x14ac:dyDescent="0.3">
      <c r="A21" s="12">
        <v>19</v>
      </c>
      <c r="B21" s="26"/>
      <c r="C21" s="26"/>
      <c r="D21" s="26"/>
      <c r="E21" s="26" t="str">
        <f t="shared" si="0"/>
        <v/>
      </c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</row>
    <row r="22" spans="1:150" x14ac:dyDescent="0.3">
      <c r="A22" s="12">
        <v>20</v>
      </c>
      <c r="B22" s="26"/>
      <c r="C22" s="26"/>
      <c r="D22" s="26"/>
      <c r="E22" s="26" t="str">
        <f t="shared" si="0"/>
        <v/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</row>
    <row r="23" spans="1:150" x14ac:dyDescent="0.3">
      <c r="A23" s="12">
        <v>21</v>
      </c>
      <c r="B23" s="26"/>
      <c r="C23" s="26"/>
      <c r="D23" s="26"/>
      <c r="E23" s="26" t="str">
        <f t="shared" si="0"/>
        <v/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</row>
    <row r="24" spans="1:150" x14ac:dyDescent="0.3">
      <c r="A24" s="12">
        <v>22</v>
      </c>
      <c r="B24" s="26"/>
      <c r="C24" s="26"/>
      <c r="D24" s="26"/>
      <c r="E24" s="26" t="str">
        <f t="shared" si="0"/>
        <v/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</row>
    <row r="25" spans="1:150" x14ac:dyDescent="0.3">
      <c r="A25" s="12">
        <v>23</v>
      </c>
      <c r="B25" s="26"/>
      <c r="C25" s="26"/>
      <c r="D25" s="26"/>
      <c r="E25" s="26" t="str">
        <f t="shared" si="0"/>
        <v/>
      </c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</row>
    <row r="26" spans="1:150" x14ac:dyDescent="0.3">
      <c r="A26" s="12">
        <v>24</v>
      </c>
      <c r="B26" s="26"/>
      <c r="C26" s="26"/>
      <c r="D26" s="26"/>
      <c r="E26" s="26" t="str">
        <f t="shared" si="0"/>
        <v/>
      </c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</row>
    <row r="27" spans="1:150" x14ac:dyDescent="0.3">
      <c r="A27" s="12">
        <v>25</v>
      </c>
      <c r="B27" s="26"/>
      <c r="C27" s="26"/>
      <c r="D27" s="26"/>
      <c r="E27" s="26" t="str">
        <f t="shared" si="0"/>
        <v/>
      </c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</row>
    <row r="28" spans="1:150" x14ac:dyDescent="0.3">
      <c r="A28" s="12">
        <v>26</v>
      </c>
      <c r="B28" s="26"/>
      <c r="C28" s="26"/>
      <c r="D28" s="26"/>
      <c r="E28" s="26" t="str">
        <f t="shared" si="0"/>
        <v/>
      </c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</row>
    <row r="29" spans="1:150" x14ac:dyDescent="0.3">
      <c r="A29" s="12">
        <v>27</v>
      </c>
      <c r="B29" s="26"/>
      <c r="C29" s="26"/>
      <c r="D29" s="26"/>
      <c r="E29" s="26" t="str">
        <f t="shared" si="0"/>
        <v/>
      </c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</row>
    <row r="30" spans="1:150" x14ac:dyDescent="0.3">
      <c r="A30" s="12">
        <v>28</v>
      </c>
      <c r="B30" s="26"/>
      <c r="C30" s="26"/>
      <c r="D30" s="26"/>
      <c r="E30" s="26" t="str">
        <f t="shared" si="0"/>
        <v/>
      </c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</row>
    <row r="31" spans="1:150" x14ac:dyDescent="0.3">
      <c r="A31" s="12">
        <v>29</v>
      </c>
      <c r="B31" s="26"/>
      <c r="C31" s="26"/>
      <c r="D31" s="26"/>
      <c r="E31" s="26" t="str">
        <f t="shared" si="0"/>
        <v/>
      </c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</row>
    <row r="32" spans="1:150" x14ac:dyDescent="0.3">
      <c r="A32" s="12">
        <v>30</v>
      </c>
      <c r="B32" s="26"/>
      <c r="C32" s="26"/>
      <c r="D32" s="26"/>
      <c r="E32" s="26" t="str">
        <f t="shared" si="0"/>
        <v/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</row>
    <row r="33" spans="1:150" x14ac:dyDescent="0.3">
      <c r="A33" s="12">
        <v>31</v>
      </c>
      <c r="B33" s="26"/>
      <c r="C33" s="26"/>
      <c r="D33" s="26"/>
      <c r="E33" s="26" t="str">
        <f t="shared" si="0"/>
        <v/>
      </c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</row>
    <row r="34" spans="1:150" x14ac:dyDescent="0.3">
      <c r="A34" s="12">
        <v>32</v>
      </c>
      <c r="B34" s="26"/>
      <c r="C34" s="26"/>
      <c r="D34" s="26"/>
      <c r="E34" s="26" t="str">
        <f t="shared" si="0"/>
        <v/>
      </c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</row>
    <row r="35" spans="1:150" x14ac:dyDescent="0.3">
      <c r="A35" s="12">
        <v>33</v>
      </c>
      <c r="B35" s="26"/>
      <c r="C35" s="26"/>
      <c r="D35" s="26"/>
      <c r="E35" s="26" t="str">
        <f t="shared" si="0"/>
        <v/>
      </c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</row>
    <row r="36" spans="1:150" x14ac:dyDescent="0.3">
      <c r="A36" s="12">
        <v>34</v>
      </c>
      <c r="B36" s="26"/>
      <c r="C36" s="26"/>
      <c r="D36" s="26"/>
      <c r="E36" s="26" t="str">
        <f t="shared" si="0"/>
        <v/>
      </c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</row>
    <row r="37" spans="1:150" x14ac:dyDescent="0.3">
      <c r="A37" s="12">
        <v>35</v>
      </c>
      <c r="B37" s="26"/>
      <c r="C37" s="26"/>
      <c r="D37" s="26"/>
      <c r="E37" s="26" t="str">
        <f t="shared" si="0"/>
        <v/>
      </c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</row>
    <row r="38" spans="1:150" x14ac:dyDescent="0.3">
      <c r="A38" s="12">
        <v>36</v>
      </c>
      <c r="B38" s="26"/>
      <c r="C38" s="26"/>
      <c r="D38" s="26"/>
      <c r="E38" s="26" t="str">
        <f t="shared" si="0"/>
        <v/>
      </c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</row>
    <row r="39" spans="1:150" x14ac:dyDescent="0.3">
      <c r="A39" s="12">
        <v>37</v>
      </c>
      <c r="B39" s="26"/>
      <c r="C39" s="26"/>
      <c r="D39" s="26"/>
      <c r="E39" s="26" t="str">
        <f t="shared" si="0"/>
        <v/>
      </c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</row>
    <row r="40" spans="1:150" x14ac:dyDescent="0.3">
      <c r="A40" s="12">
        <v>38</v>
      </c>
      <c r="B40" s="26"/>
      <c r="C40" s="26"/>
      <c r="D40" s="26"/>
      <c r="E40" s="26" t="str">
        <f t="shared" si="0"/>
        <v/>
      </c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</row>
    <row r="41" spans="1:150" x14ac:dyDescent="0.3">
      <c r="A41" s="12">
        <v>39</v>
      </c>
      <c r="B41" s="26"/>
      <c r="C41" s="26"/>
      <c r="D41" s="26"/>
      <c r="E41" s="26" t="str">
        <f t="shared" si="0"/>
        <v/>
      </c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</row>
    <row r="42" spans="1:150" x14ac:dyDescent="0.3">
      <c r="A42" s="12">
        <v>40</v>
      </c>
      <c r="B42" s="26"/>
      <c r="C42" s="26"/>
      <c r="D42" s="26"/>
      <c r="E42" s="26" t="str">
        <f t="shared" si="0"/>
        <v/>
      </c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</row>
    <row r="43" spans="1:150" x14ac:dyDescent="0.3">
      <c r="A43" s="12">
        <v>41</v>
      </c>
      <c r="B43" s="26"/>
      <c r="C43" s="26"/>
      <c r="D43" s="26"/>
      <c r="E43" s="26" t="str">
        <f t="shared" si="0"/>
        <v/>
      </c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</row>
    <row r="44" spans="1:150" x14ac:dyDescent="0.3">
      <c r="A44" s="12">
        <v>42</v>
      </c>
      <c r="B44" s="26"/>
      <c r="C44" s="26"/>
      <c r="D44" s="26"/>
      <c r="E44" s="26" t="str">
        <f t="shared" si="0"/>
        <v/>
      </c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</row>
    <row r="45" spans="1:150" x14ac:dyDescent="0.3">
      <c r="A45" s="12">
        <v>43</v>
      </c>
      <c r="B45" s="26"/>
      <c r="C45" s="26"/>
      <c r="D45" s="26"/>
      <c r="E45" s="26" t="str">
        <f t="shared" si="0"/>
        <v/>
      </c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</row>
    <row r="46" spans="1:150" x14ac:dyDescent="0.3">
      <c r="A46" s="12">
        <v>44</v>
      </c>
      <c r="B46" s="26"/>
      <c r="C46" s="26"/>
      <c r="D46" s="26"/>
      <c r="E46" s="26" t="str">
        <f t="shared" si="0"/>
        <v/>
      </c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</row>
    <row r="47" spans="1:150" x14ac:dyDescent="0.3">
      <c r="A47" s="12">
        <v>45</v>
      </c>
      <c r="B47" s="26"/>
      <c r="C47" s="26"/>
      <c r="D47" s="26"/>
      <c r="E47" s="26" t="str">
        <f t="shared" si="0"/>
        <v/>
      </c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</row>
    <row r="48" spans="1:150" x14ac:dyDescent="0.3">
      <c r="A48" s="12">
        <v>46</v>
      </c>
      <c r="B48" s="26"/>
      <c r="C48" s="26"/>
      <c r="D48" s="26"/>
      <c r="E48" s="26" t="str">
        <f t="shared" si="0"/>
        <v/>
      </c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</row>
    <row r="49" spans="1:150" x14ac:dyDescent="0.3">
      <c r="A49" s="12">
        <v>47</v>
      </c>
      <c r="B49" s="26"/>
      <c r="C49" s="26"/>
      <c r="D49" s="26"/>
      <c r="E49" s="26" t="str">
        <f t="shared" si="0"/>
        <v/>
      </c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</row>
    <row r="50" spans="1:150" x14ac:dyDescent="0.3">
      <c r="A50" s="12">
        <v>48</v>
      </c>
      <c r="B50" s="26"/>
      <c r="C50" s="26"/>
      <c r="D50" s="26"/>
      <c r="E50" s="26" t="str">
        <f t="shared" si="0"/>
        <v/>
      </c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</row>
    <row r="51" spans="1:150" x14ac:dyDescent="0.3">
      <c r="A51" s="12">
        <v>49</v>
      </c>
      <c r="B51" s="26"/>
      <c r="C51" s="26"/>
      <c r="D51" s="26"/>
      <c r="E51" s="26" t="str">
        <f t="shared" si="0"/>
        <v/>
      </c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</row>
    <row r="52" spans="1:150" x14ac:dyDescent="0.3">
      <c r="A52" s="12">
        <v>50</v>
      </c>
      <c r="B52" s="26"/>
      <c r="C52" s="26"/>
      <c r="D52" s="26"/>
      <c r="E52" s="26" t="str">
        <f t="shared" si="0"/>
        <v/>
      </c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</row>
    <row r="53" spans="1:150" x14ac:dyDescent="0.3">
      <c r="A53" s="12">
        <v>51</v>
      </c>
      <c r="B53" s="26"/>
      <c r="C53" s="26"/>
      <c r="D53" s="26"/>
      <c r="E53" s="26" t="str">
        <f t="shared" si="0"/>
        <v/>
      </c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</row>
    <row r="54" spans="1:150" x14ac:dyDescent="0.3">
      <c r="A54" s="12">
        <v>52</v>
      </c>
      <c r="B54" s="26"/>
      <c r="C54" s="26"/>
      <c r="D54" s="26"/>
      <c r="E54" s="26" t="str">
        <f t="shared" si="0"/>
        <v/>
      </c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</row>
    <row r="55" spans="1:150" x14ac:dyDescent="0.3">
      <c r="A55" s="12">
        <v>53</v>
      </c>
      <c r="B55" s="26"/>
      <c r="C55" s="26"/>
      <c r="D55" s="26"/>
      <c r="E55" s="26" t="str">
        <f t="shared" si="0"/>
        <v/>
      </c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</row>
    <row r="56" spans="1:150" x14ac:dyDescent="0.3">
      <c r="A56" s="12">
        <v>54</v>
      </c>
      <c r="B56" s="26"/>
      <c r="C56" s="26"/>
      <c r="D56" s="26"/>
      <c r="E56" s="26" t="str">
        <f t="shared" si="0"/>
        <v/>
      </c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</row>
    <row r="57" spans="1:150" x14ac:dyDescent="0.3">
      <c r="A57" s="12">
        <v>55</v>
      </c>
      <c r="B57" s="26"/>
      <c r="C57" s="26"/>
      <c r="D57" s="26"/>
      <c r="E57" s="26" t="str">
        <f t="shared" si="0"/>
        <v/>
      </c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</row>
    <row r="58" spans="1:150" x14ac:dyDescent="0.3">
      <c r="A58" s="12">
        <v>56</v>
      </c>
      <c r="B58" s="26"/>
      <c r="C58" s="26"/>
      <c r="D58" s="26"/>
      <c r="E58" s="26" t="str">
        <f t="shared" si="0"/>
        <v/>
      </c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</row>
    <row r="59" spans="1:150" x14ac:dyDescent="0.3">
      <c r="A59" s="12">
        <v>57</v>
      </c>
      <c r="B59" s="26"/>
      <c r="C59" s="26"/>
      <c r="D59" s="26"/>
      <c r="E59" s="26" t="str">
        <f t="shared" si="0"/>
        <v/>
      </c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</row>
    <row r="60" spans="1:150" x14ac:dyDescent="0.3">
      <c r="A60" s="12">
        <v>58</v>
      </c>
      <c r="B60" s="26"/>
      <c r="C60" s="26"/>
      <c r="D60" s="26"/>
      <c r="E60" s="26" t="str">
        <f t="shared" si="0"/>
        <v/>
      </c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</row>
    <row r="61" spans="1:150" x14ac:dyDescent="0.3">
      <c r="A61" s="12">
        <v>59</v>
      </c>
      <c r="B61" s="26"/>
      <c r="C61" s="26"/>
      <c r="D61" s="26"/>
      <c r="E61" s="26" t="str">
        <f t="shared" si="0"/>
        <v/>
      </c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</row>
    <row r="62" spans="1:150" x14ac:dyDescent="0.3">
      <c r="A62" s="12">
        <v>60</v>
      </c>
      <c r="B62" s="26"/>
      <c r="C62" s="26"/>
      <c r="D62" s="26"/>
      <c r="E62" s="26" t="str">
        <f t="shared" si="0"/>
        <v/>
      </c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</row>
    <row r="63" spans="1:150" x14ac:dyDescent="0.3">
      <c r="A63" s="12">
        <v>61</v>
      </c>
      <c r="B63" s="26"/>
      <c r="C63" s="26"/>
      <c r="D63" s="26"/>
      <c r="E63" s="26" t="str">
        <f t="shared" si="0"/>
        <v/>
      </c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</row>
    <row r="64" spans="1:150" x14ac:dyDescent="0.3">
      <c r="A64" s="12">
        <v>62</v>
      </c>
      <c r="B64" s="26"/>
      <c r="C64" s="26"/>
      <c r="D64" s="26"/>
      <c r="E64" s="26" t="str">
        <f t="shared" si="0"/>
        <v/>
      </c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</row>
    <row r="65" spans="1:150" x14ac:dyDescent="0.3">
      <c r="A65" s="12">
        <v>63</v>
      </c>
      <c r="B65" s="26"/>
      <c r="C65" s="26"/>
      <c r="D65" s="26"/>
      <c r="E65" s="26" t="str">
        <f t="shared" si="0"/>
        <v/>
      </c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</row>
    <row r="66" spans="1:150" x14ac:dyDescent="0.3">
      <c r="A66" s="12">
        <v>64</v>
      </c>
      <c r="B66" s="26"/>
      <c r="C66" s="26"/>
      <c r="D66" s="26"/>
      <c r="E66" s="26" t="str">
        <f t="shared" si="0"/>
        <v/>
      </c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</row>
    <row r="67" spans="1:150" x14ac:dyDescent="0.3">
      <c r="A67" s="12">
        <v>65</v>
      </c>
      <c r="B67" s="26"/>
      <c r="C67" s="26"/>
      <c r="D67" s="26"/>
      <c r="E67" s="26" t="str">
        <f t="shared" si="0"/>
        <v/>
      </c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</row>
    <row r="68" spans="1:150" x14ac:dyDescent="0.3">
      <c r="A68" s="12">
        <v>66</v>
      </c>
      <c r="B68" s="26"/>
      <c r="C68" s="26"/>
      <c r="D68" s="26"/>
      <c r="E68" s="26" t="str">
        <f t="shared" si="0"/>
        <v/>
      </c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</row>
    <row r="69" spans="1:150" x14ac:dyDescent="0.3">
      <c r="A69" s="12">
        <v>67</v>
      </c>
      <c r="B69" s="26"/>
      <c r="C69" s="26"/>
      <c r="D69" s="26"/>
      <c r="E69" s="26" t="str">
        <f t="shared" ref="E69:E132" si="1">B69&amp;C69&amp;D69</f>
        <v/>
      </c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</row>
    <row r="70" spans="1:150" x14ac:dyDescent="0.3">
      <c r="A70" s="12">
        <v>68</v>
      </c>
      <c r="B70" s="26"/>
      <c r="C70" s="26"/>
      <c r="D70" s="26"/>
      <c r="E70" s="26" t="str">
        <f t="shared" si="1"/>
        <v/>
      </c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</row>
    <row r="71" spans="1:150" x14ac:dyDescent="0.3">
      <c r="A71" s="12">
        <v>69</v>
      </c>
      <c r="B71" s="26"/>
      <c r="C71" s="26"/>
      <c r="D71" s="26"/>
      <c r="E71" s="26" t="str">
        <f t="shared" si="1"/>
        <v/>
      </c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</row>
    <row r="72" spans="1:150" x14ac:dyDescent="0.3">
      <c r="A72" s="12">
        <v>70</v>
      </c>
      <c r="B72" s="26"/>
      <c r="C72" s="26"/>
      <c r="D72" s="26"/>
      <c r="E72" s="26" t="str">
        <f t="shared" si="1"/>
        <v/>
      </c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</row>
    <row r="73" spans="1:150" x14ac:dyDescent="0.3">
      <c r="A73" s="12">
        <v>71</v>
      </c>
      <c r="B73" s="26"/>
      <c r="C73" s="26"/>
      <c r="D73" s="26"/>
      <c r="E73" s="26" t="str">
        <f t="shared" si="1"/>
        <v/>
      </c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</row>
    <row r="74" spans="1:150" x14ac:dyDescent="0.3">
      <c r="A74" s="12">
        <v>72</v>
      </c>
      <c r="B74" s="26"/>
      <c r="C74" s="26"/>
      <c r="D74" s="26"/>
      <c r="E74" s="26" t="str">
        <f t="shared" si="1"/>
        <v/>
      </c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</row>
    <row r="75" spans="1:150" x14ac:dyDescent="0.3">
      <c r="A75" s="12">
        <v>73</v>
      </c>
      <c r="B75" s="26"/>
      <c r="C75" s="26"/>
      <c r="D75" s="26"/>
      <c r="E75" s="26" t="str">
        <f t="shared" si="1"/>
        <v/>
      </c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</row>
    <row r="76" spans="1:150" x14ac:dyDescent="0.3">
      <c r="A76" s="12">
        <v>74</v>
      </c>
      <c r="B76" s="26"/>
      <c r="C76" s="26"/>
      <c r="D76" s="26"/>
      <c r="E76" s="26" t="str">
        <f t="shared" si="1"/>
        <v/>
      </c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</row>
    <row r="77" spans="1:150" x14ac:dyDescent="0.3">
      <c r="A77" s="12">
        <v>75</v>
      </c>
      <c r="B77" s="26"/>
      <c r="C77" s="26"/>
      <c r="D77" s="26"/>
      <c r="E77" s="26" t="str">
        <f t="shared" si="1"/>
        <v/>
      </c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</row>
    <row r="78" spans="1:150" x14ac:dyDescent="0.3">
      <c r="A78" s="12">
        <v>76</v>
      </c>
      <c r="B78" s="26"/>
      <c r="C78" s="26"/>
      <c r="D78" s="26"/>
      <c r="E78" s="26" t="str">
        <f t="shared" si="1"/>
        <v/>
      </c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</row>
    <row r="79" spans="1:150" x14ac:dyDescent="0.3">
      <c r="A79" s="12">
        <v>77</v>
      </c>
      <c r="B79" s="26"/>
      <c r="C79" s="26"/>
      <c r="D79" s="26"/>
      <c r="E79" s="26" t="str">
        <f t="shared" si="1"/>
        <v/>
      </c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</row>
    <row r="80" spans="1:150" x14ac:dyDescent="0.3">
      <c r="A80" s="12">
        <v>78</v>
      </c>
      <c r="B80" s="26"/>
      <c r="C80" s="26"/>
      <c r="D80" s="26"/>
      <c r="E80" s="26" t="str">
        <f t="shared" si="1"/>
        <v/>
      </c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</row>
    <row r="81" spans="1:150" x14ac:dyDescent="0.3">
      <c r="A81" s="12">
        <v>79</v>
      </c>
      <c r="B81" s="26"/>
      <c r="C81" s="26"/>
      <c r="D81" s="26"/>
      <c r="E81" s="26" t="str">
        <f t="shared" si="1"/>
        <v/>
      </c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</row>
    <row r="82" spans="1:150" x14ac:dyDescent="0.3">
      <c r="A82" s="12">
        <v>80</v>
      </c>
      <c r="B82" s="26"/>
      <c r="C82" s="26"/>
      <c r="D82" s="26"/>
      <c r="E82" s="26" t="str">
        <f t="shared" si="1"/>
        <v/>
      </c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</row>
    <row r="83" spans="1:150" x14ac:dyDescent="0.3">
      <c r="A83" s="12">
        <v>81</v>
      </c>
      <c r="B83" s="26"/>
      <c r="C83" s="26"/>
      <c r="D83" s="26"/>
      <c r="E83" s="26" t="str">
        <f t="shared" si="1"/>
        <v/>
      </c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</row>
    <row r="84" spans="1:150" x14ac:dyDescent="0.3">
      <c r="A84" s="12">
        <v>82</v>
      </c>
      <c r="B84" s="26"/>
      <c r="C84" s="26"/>
      <c r="D84" s="26"/>
      <c r="E84" s="26" t="str">
        <f t="shared" si="1"/>
        <v/>
      </c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</row>
    <row r="85" spans="1:150" x14ac:dyDescent="0.3">
      <c r="A85" s="12">
        <v>83</v>
      </c>
      <c r="B85" s="26"/>
      <c r="C85" s="26"/>
      <c r="D85" s="26"/>
      <c r="E85" s="26" t="str">
        <f t="shared" si="1"/>
        <v/>
      </c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</row>
    <row r="86" spans="1:150" x14ac:dyDescent="0.3">
      <c r="A86" s="12">
        <v>84</v>
      </c>
      <c r="B86" s="26"/>
      <c r="C86" s="26"/>
      <c r="D86" s="26"/>
      <c r="E86" s="26" t="str">
        <f t="shared" si="1"/>
        <v/>
      </c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</row>
    <row r="87" spans="1:150" x14ac:dyDescent="0.3">
      <c r="A87" s="12">
        <v>85</v>
      </c>
      <c r="B87" s="26"/>
      <c r="C87" s="26"/>
      <c r="D87" s="26"/>
      <c r="E87" s="26" t="str">
        <f t="shared" si="1"/>
        <v/>
      </c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</row>
    <row r="88" spans="1:150" x14ac:dyDescent="0.3">
      <c r="A88" s="12">
        <v>86</v>
      </c>
      <c r="B88" s="26"/>
      <c r="C88" s="26"/>
      <c r="D88" s="26"/>
      <c r="E88" s="26" t="str">
        <f t="shared" si="1"/>
        <v/>
      </c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</row>
    <row r="89" spans="1:150" x14ac:dyDescent="0.3">
      <c r="A89" s="12">
        <v>87</v>
      </c>
      <c r="B89" s="26"/>
      <c r="C89" s="26"/>
      <c r="D89" s="26"/>
      <c r="E89" s="26" t="str">
        <f t="shared" si="1"/>
        <v/>
      </c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</row>
    <row r="90" spans="1:150" x14ac:dyDescent="0.3">
      <c r="A90" s="12">
        <v>88</v>
      </c>
      <c r="B90" s="26"/>
      <c r="C90" s="26"/>
      <c r="D90" s="26"/>
      <c r="E90" s="26" t="str">
        <f t="shared" si="1"/>
        <v/>
      </c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</row>
    <row r="91" spans="1:150" x14ac:dyDescent="0.3">
      <c r="A91" s="12">
        <v>89</v>
      </c>
      <c r="B91" s="26"/>
      <c r="C91" s="26"/>
      <c r="D91" s="26"/>
      <c r="E91" s="26" t="str">
        <f t="shared" si="1"/>
        <v/>
      </c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</row>
    <row r="92" spans="1:150" x14ac:dyDescent="0.3">
      <c r="A92" s="12">
        <v>90</v>
      </c>
      <c r="B92" s="26"/>
      <c r="C92" s="26"/>
      <c r="D92" s="26"/>
      <c r="E92" s="26" t="str">
        <f t="shared" si="1"/>
        <v/>
      </c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</row>
    <row r="93" spans="1:150" x14ac:dyDescent="0.3">
      <c r="A93" s="12">
        <v>91</v>
      </c>
      <c r="B93" s="26"/>
      <c r="C93" s="26"/>
      <c r="D93" s="26"/>
      <c r="E93" s="26" t="str">
        <f t="shared" si="1"/>
        <v/>
      </c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</row>
    <row r="94" spans="1:150" x14ac:dyDescent="0.3">
      <c r="A94" s="12">
        <v>92</v>
      </c>
      <c r="B94" s="26"/>
      <c r="C94" s="26"/>
      <c r="D94" s="26"/>
      <c r="E94" s="26" t="str">
        <f t="shared" si="1"/>
        <v/>
      </c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</row>
    <row r="95" spans="1:150" x14ac:dyDescent="0.3">
      <c r="A95" s="12">
        <v>93</v>
      </c>
      <c r="B95" s="26"/>
      <c r="C95" s="26"/>
      <c r="D95" s="26"/>
      <c r="E95" s="26" t="str">
        <f t="shared" si="1"/>
        <v/>
      </c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</row>
    <row r="96" spans="1:150" x14ac:dyDescent="0.3">
      <c r="A96" s="12">
        <v>94</v>
      </c>
      <c r="B96" s="26"/>
      <c r="C96" s="26"/>
      <c r="D96" s="26"/>
      <c r="E96" s="26" t="str">
        <f t="shared" si="1"/>
        <v/>
      </c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</row>
    <row r="97" spans="1:150" x14ac:dyDescent="0.3">
      <c r="A97" s="12">
        <v>95</v>
      </c>
      <c r="B97" s="26"/>
      <c r="C97" s="26"/>
      <c r="D97" s="26"/>
      <c r="E97" s="26" t="str">
        <f t="shared" si="1"/>
        <v/>
      </c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</row>
    <row r="98" spans="1:150" x14ac:dyDescent="0.3">
      <c r="A98" s="12">
        <v>96</v>
      </c>
      <c r="B98" s="26"/>
      <c r="C98" s="26"/>
      <c r="D98" s="26"/>
      <c r="E98" s="26" t="str">
        <f t="shared" si="1"/>
        <v/>
      </c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</row>
    <row r="99" spans="1:150" x14ac:dyDescent="0.3">
      <c r="A99" s="12">
        <v>97</v>
      </c>
      <c r="B99" s="26"/>
      <c r="C99" s="26"/>
      <c r="D99" s="26"/>
      <c r="E99" s="26" t="str">
        <f t="shared" si="1"/>
        <v/>
      </c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</row>
    <row r="100" spans="1:150" x14ac:dyDescent="0.3">
      <c r="A100" s="12">
        <v>98</v>
      </c>
      <c r="B100" s="26"/>
      <c r="C100" s="26"/>
      <c r="D100" s="26"/>
      <c r="E100" s="26" t="str">
        <f t="shared" si="1"/>
        <v/>
      </c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</row>
    <row r="101" spans="1:150" x14ac:dyDescent="0.3">
      <c r="A101" s="12">
        <v>99</v>
      </c>
      <c r="B101" s="26"/>
      <c r="C101" s="26"/>
      <c r="D101" s="26"/>
      <c r="E101" s="26" t="str">
        <f t="shared" si="1"/>
        <v/>
      </c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</row>
    <row r="102" spans="1:150" x14ac:dyDescent="0.3">
      <c r="A102" s="12">
        <v>100</v>
      </c>
      <c r="B102" s="26"/>
      <c r="C102" s="26"/>
      <c r="D102" s="26"/>
      <c r="E102" s="26" t="str">
        <f t="shared" si="1"/>
        <v/>
      </c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</row>
    <row r="103" spans="1:150" x14ac:dyDescent="0.3">
      <c r="A103" s="12">
        <v>101</v>
      </c>
      <c r="B103" s="26"/>
      <c r="C103" s="26"/>
      <c r="D103" s="26"/>
      <c r="E103" s="26" t="str">
        <f t="shared" si="1"/>
        <v/>
      </c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</row>
    <row r="104" spans="1:150" x14ac:dyDescent="0.3">
      <c r="A104" s="12">
        <v>102</v>
      </c>
      <c r="B104" s="26"/>
      <c r="C104" s="26"/>
      <c r="D104" s="26"/>
      <c r="E104" s="26" t="str">
        <f t="shared" si="1"/>
        <v/>
      </c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</row>
    <row r="105" spans="1:150" x14ac:dyDescent="0.3">
      <c r="A105" s="12">
        <v>103</v>
      </c>
      <c r="B105" s="26"/>
      <c r="C105" s="26"/>
      <c r="D105" s="26"/>
      <c r="E105" s="26" t="str">
        <f t="shared" si="1"/>
        <v/>
      </c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</row>
    <row r="106" spans="1:150" x14ac:dyDescent="0.3">
      <c r="A106" s="12">
        <v>104</v>
      </c>
      <c r="B106" s="26"/>
      <c r="C106" s="26"/>
      <c r="D106" s="26"/>
      <c r="E106" s="26" t="str">
        <f t="shared" si="1"/>
        <v/>
      </c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</row>
    <row r="107" spans="1:150" x14ac:dyDescent="0.3">
      <c r="A107" s="12">
        <v>105</v>
      </c>
      <c r="B107" s="26"/>
      <c r="C107" s="26"/>
      <c r="D107" s="26"/>
      <c r="E107" s="26" t="str">
        <f t="shared" si="1"/>
        <v/>
      </c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</row>
    <row r="108" spans="1:150" x14ac:dyDescent="0.3">
      <c r="A108" s="12">
        <v>106</v>
      </c>
      <c r="B108" s="26"/>
      <c r="C108" s="26"/>
      <c r="D108" s="26"/>
      <c r="E108" s="26" t="str">
        <f t="shared" si="1"/>
        <v/>
      </c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</row>
    <row r="109" spans="1:150" x14ac:dyDescent="0.3">
      <c r="A109" s="12">
        <v>107</v>
      </c>
      <c r="B109" s="26"/>
      <c r="C109" s="26"/>
      <c r="D109" s="26"/>
      <c r="E109" s="26" t="str">
        <f t="shared" si="1"/>
        <v/>
      </c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</row>
    <row r="110" spans="1:150" x14ac:dyDescent="0.3">
      <c r="A110" s="12">
        <v>108</v>
      </c>
      <c r="B110" s="26"/>
      <c r="C110" s="26"/>
      <c r="D110" s="26"/>
      <c r="E110" s="26" t="str">
        <f t="shared" si="1"/>
        <v/>
      </c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</row>
    <row r="111" spans="1:150" x14ac:dyDescent="0.3">
      <c r="A111" s="12">
        <v>109</v>
      </c>
      <c r="B111" s="26"/>
      <c r="C111" s="26"/>
      <c r="D111" s="26"/>
      <c r="E111" s="26" t="str">
        <f t="shared" si="1"/>
        <v/>
      </c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</row>
    <row r="112" spans="1:150" x14ac:dyDescent="0.3">
      <c r="A112" s="12">
        <v>110</v>
      </c>
      <c r="B112" s="26"/>
      <c r="C112" s="26"/>
      <c r="D112" s="26"/>
      <c r="E112" s="26" t="str">
        <f t="shared" si="1"/>
        <v/>
      </c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</row>
    <row r="113" spans="1:150" x14ac:dyDescent="0.3">
      <c r="A113" s="12">
        <v>111</v>
      </c>
      <c r="B113" s="26"/>
      <c r="C113" s="26"/>
      <c r="D113" s="26"/>
      <c r="E113" s="26" t="str">
        <f t="shared" si="1"/>
        <v/>
      </c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</row>
    <row r="114" spans="1:150" x14ac:dyDescent="0.3">
      <c r="A114" s="12">
        <v>112</v>
      </c>
      <c r="B114" s="26"/>
      <c r="C114" s="26"/>
      <c r="D114" s="26"/>
      <c r="E114" s="26" t="str">
        <f t="shared" si="1"/>
        <v/>
      </c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</row>
    <row r="115" spans="1:150" x14ac:dyDescent="0.3">
      <c r="A115" s="12">
        <v>113</v>
      </c>
      <c r="B115" s="26"/>
      <c r="C115" s="26"/>
      <c r="D115" s="26"/>
      <c r="E115" s="26" t="str">
        <f t="shared" si="1"/>
        <v/>
      </c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</row>
    <row r="116" spans="1:150" x14ac:dyDescent="0.3">
      <c r="A116" s="12">
        <v>114</v>
      </c>
      <c r="B116" s="26"/>
      <c r="C116" s="26"/>
      <c r="D116" s="26"/>
      <c r="E116" s="26" t="str">
        <f t="shared" si="1"/>
        <v/>
      </c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</row>
    <row r="117" spans="1:150" x14ac:dyDescent="0.3">
      <c r="A117" s="12">
        <v>115</v>
      </c>
      <c r="B117" s="26"/>
      <c r="C117" s="26"/>
      <c r="D117" s="26"/>
      <c r="E117" s="26" t="str">
        <f t="shared" si="1"/>
        <v/>
      </c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</row>
    <row r="118" spans="1:150" x14ac:dyDescent="0.3">
      <c r="A118" s="12">
        <v>116</v>
      </c>
      <c r="B118" s="26"/>
      <c r="C118" s="26"/>
      <c r="D118" s="26"/>
      <c r="E118" s="26" t="str">
        <f t="shared" si="1"/>
        <v/>
      </c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</row>
    <row r="119" spans="1:150" x14ac:dyDescent="0.3">
      <c r="A119" s="12">
        <v>117</v>
      </c>
      <c r="B119" s="26"/>
      <c r="C119" s="26"/>
      <c r="D119" s="26"/>
      <c r="E119" s="26" t="str">
        <f t="shared" si="1"/>
        <v/>
      </c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</row>
    <row r="120" spans="1:150" x14ac:dyDescent="0.3">
      <c r="A120" s="12">
        <v>118</v>
      </c>
      <c r="B120" s="26"/>
      <c r="C120" s="26"/>
      <c r="D120" s="26"/>
      <c r="E120" s="26" t="str">
        <f t="shared" si="1"/>
        <v/>
      </c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</row>
    <row r="121" spans="1:150" x14ac:dyDescent="0.3">
      <c r="A121" s="12">
        <v>119</v>
      </c>
      <c r="B121" s="26"/>
      <c r="C121" s="26"/>
      <c r="D121" s="26"/>
      <c r="E121" s="26" t="str">
        <f t="shared" si="1"/>
        <v/>
      </c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</row>
    <row r="122" spans="1:150" x14ac:dyDescent="0.3">
      <c r="A122" s="12">
        <v>120</v>
      </c>
      <c r="B122" s="26"/>
      <c r="C122" s="26"/>
      <c r="D122" s="26"/>
      <c r="E122" s="26" t="str">
        <f t="shared" si="1"/>
        <v/>
      </c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</row>
    <row r="123" spans="1:150" x14ac:dyDescent="0.3">
      <c r="A123" s="12">
        <v>121</v>
      </c>
      <c r="B123" s="26"/>
      <c r="C123" s="26"/>
      <c r="D123" s="26"/>
      <c r="E123" s="26" t="str">
        <f t="shared" si="1"/>
        <v/>
      </c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</row>
    <row r="124" spans="1:150" x14ac:dyDescent="0.3">
      <c r="A124" s="12">
        <v>122</v>
      </c>
      <c r="B124" s="26"/>
      <c r="C124" s="26"/>
      <c r="D124" s="26"/>
      <c r="E124" s="26" t="str">
        <f t="shared" si="1"/>
        <v/>
      </c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</row>
    <row r="125" spans="1:150" x14ac:dyDescent="0.3">
      <c r="A125" s="12">
        <v>123</v>
      </c>
      <c r="B125" s="26"/>
      <c r="C125" s="26"/>
      <c r="D125" s="26"/>
      <c r="E125" s="26" t="str">
        <f t="shared" si="1"/>
        <v/>
      </c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</row>
    <row r="126" spans="1:150" x14ac:dyDescent="0.3">
      <c r="A126" s="12">
        <v>124</v>
      </c>
      <c r="B126" s="26"/>
      <c r="C126" s="26"/>
      <c r="D126" s="26"/>
      <c r="E126" s="26" t="str">
        <f t="shared" si="1"/>
        <v/>
      </c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</row>
    <row r="127" spans="1:150" x14ac:dyDescent="0.3">
      <c r="A127" s="12">
        <v>125</v>
      </c>
      <c r="B127" s="26"/>
      <c r="C127" s="26"/>
      <c r="D127" s="26"/>
      <c r="E127" s="26" t="str">
        <f t="shared" si="1"/>
        <v/>
      </c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</row>
    <row r="128" spans="1:150" x14ac:dyDescent="0.3">
      <c r="A128" s="12">
        <v>126</v>
      </c>
      <c r="B128" s="26"/>
      <c r="C128" s="26"/>
      <c r="D128" s="26"/>
      <c r="E128" s="26" t="str">
        <f t="shared" si="1"/>
        <v/>
      </c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</row>
    <row r="129" spans="1:150" x14ac:dyDescent="0.3">
      <c r="A129" s="12">
        <v>127</v>
      </c>
      <c r="B129" s="26"/>
      <c r="C129" s="26"/>
      <c r="D129" s="26"/>
      <c r="E129" s="26" t="str">
        <f t="shared" si="1"/>
        <v/>
      </c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</row>
    <row r="130" spans="1:150" x14ac:dyDescent="0.3">
      <c r="A130" s="12">
        <v>128</v>
      </c>
      <c r="B130" s="26"/>
      <c r="C130" s="26"/>
      <c r="D130" s="26"/>
      <c r="E130" s="26" t="str">
        <f t="shared" si="1"/>
        <v/>
      </c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</row>
    <row r="131" spans="1:150" x14ac:dyDescent="0.3">
      <c r="A131" s="12">
        <v>129</v>
      </c>
      <c r="B131" s="26"/>
      <c r="C131" s="26"/>
      <c r="D131" s="26"/>
      <c r="E131" s="26" t="str">
        <f t="shared" si="1"/>
        <v/>
      </c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</row>
    <row r="132" spans="1:150" x14ac:dyDescent="0.3">
      <c r="A132" s="12">
        <v>130</v>
      </c>
      <c r="B132" s="26"/>
      <c r="C132" s="26"/>
      <c r="D132" s="26"/>
      <c r="E132" s="26" t="str">
        <f t="shared" si="1"/>
        <v/>
      </c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</row>
    <row r="133" spans="1:150" x14ac:dyDescent="0.3">
      <c r="A133" s="12">
        <v>131</v>
      </c>
      <c r="B133" s="26"/>
      <c r="C133" s="26"/>
      <c r="D133" s="26"/>
      <c r="E133" s="26" t="str">
        <f t="shared" ref="E133:E196" si="2">B133&amp;C133&amp;D133</f>
        <v/>
      </c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</row>
    <row r="134" spans="1:150" x14ac:dyDescent="0.3">
      <c r="A134" s="12">
        <v>132</v>
      </c>
      <c r="B134" s="26"/>
      <c r="C134" s="26"/>
      <c r="D134" s="26"/>
      <c r="E134" s="26" t="str">
        <f t="shared" si="2"/>
        <v/>
      </c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</row>
    <row r="135" spans="1:150" x14ac:dyDescent="0.3">
      <c r="A135" s="12">
        <v>133</v>
      </c>
      <c r="B135" s="26"/>
      <c r="C135" s="26"/>
      <c r="D135" s="26"/>
      <c r="E135" s="26" t="str">
        <f t="shared" si="2"/>
        <v/>
      </c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</row>
    <row r="136" spans="1:150" x14ac:dyDescent="0.3">
      <c r="A136" s="12">
        <v>134</v>
      </c>
      <c r="B136" s="26"/>
      <c r="C136" s="26"/>
      <c r="D136" s="26"/>
      <c r="E136" s="26" t="str">
        <f t="shared" si="2"/>
        <v/>
      </c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6"/>
      <c r="EO136" s="26"/>
      <c r="EP136" s="26"/>
      <c r="EQ136" s="26"/>
      <c r="ER136" s="26"/>
      <c r="ES136" s="26"/>
      <c r="ET136" s="26"/>
    </row>
    <row r="137" spans="1:150" x14ac:dyDescent="0.3">
      <c r="A137" s="12">
        <v>135</v>
      </c>
      <c r="B137" s="26"/>
      <c r="C137" s="26"/>
      <c r="D137" s="26"/>
      <c r="E137" s="26" t="str">
        <f t="shared" si="2"/>
        <v/>
      </c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</row>
    <row r="138" spans="1:150" x14ac:dyDescent="0.3">
      <c r="A138" s="12">
        <v>136</v>
      </c>
      <c r="B138" s="26"/>
      <c r="C138" s="26"/>
      <c r="D138" s="26"/>
      <c r="E138" s="26" t="str">
        <f t="shared" si="2"/>
        <v/>
      </c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</row>
    <row r="139" spans="1:150" x14ac:dyDescent="0.3">
      <c r="A139" s="12">
        <v>137</v>
      </c>
      <c r="B139" s="26"/>
      <c r="C139" s="26"/>
      <c r="D139" s="26"/>
      <c r="E139" s="26" t="str">
        <f t="shared" si="2"/>
        <v/>
      </c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</row>
    <row r="140" spans="1:150" x14ac:dyDescent="0.3">
      <c r="A140" s="12">
        <v>138</v>
      </c>
      <c r="B140" s="26"/>
      <c r="C140" s="26"/>
      <c r="D140" s="26"/>
      <c r="E140" s="26" t="str">
        <f t="shared" si="2"/>
        <v/>
      </c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</row>
    <row r="141" spans="1:150" x14ac:dyDescent="0.3">
      <c r="A141" s="12">
        <v>139</v>
      </c>
      <c r="B141" s="26"/>
      <c r="C141" s="26"/>
      <c r="D141" s="26"/>
      <c r="E141" s="26" t="str">
        <f t="shared" si="2"/>
        <v/>
      </c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</row>
    <row r="142" spans="1:150" x14ac:dyDescent="0.3">
      <c r="A142" s="12">
        <v>140</v>
      </c>
      <c r="B142" s="26"/>
      <c r="C142" s="26"/>
      <c r="D142" s="26"/>
      <c r="E142" s="26" t="str">
        <f t="shared" si="2"/>
        <v/>
      </c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</row>
    <row r="143" spans="1:150" x14ac:dyDescent="0.3">
      <c r="A143" s="12">
        <v>141</v>
      </c>
      <c r="B143" s="26"/>
      <c r="C143" s="26"/>
      <c r="D143" s="26"/>
      <c r="E143" s="26" t="str">
        <f t="shared" si="2"/>
        <v/>
      </c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</row>
    <row r="144" spans="1:150" x14ac:dyDescent="0.3">
      <c r="A144" s="12">
        <v>142</v>
      </c>
      <c r="B144" s="26"/>
      <c r="C144" s="26"/>
      <c r="D144" s="26"/>
      <c r="E144" s="26" t="str">
        <f t="shared" si="2"/>
        <v/>
      </c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</row>
    <row r="145" spans="1:150" x14ac:dyDescent="0.3">
      <c r="A145" s="12">
        <v>143</v>
      </c>
      <c r="B145" s="26"/>
      <c r="C145" s="26"/>
      <c r="D145" s="26"/>
      <c r="E145" s="26" t="str">
        <f t="shared" si="2"/>
        <v/>
      </c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</row>
    <row r="146" spans="1:150" x14ac:dyDescent="0.3">
      <c r="A146" s="12">
        <v>144</v>
      </c>
      <c r="B146" s="26"/>
      <c r="C146" s="26"/>
      <c r="D146" s="26"/>
      <c r="E146" s="26" t="str">
        <f t="shared" si="2"/>
        <v/>
      </c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</row>
    <row r="147" spans="1:150" x14ac:dyDescent="0.3">
      <c r="A147" s="12">
        <v>145</v>
      </c>
      <c r="B147" s="26"/>
      <c r="C147" s="26"/>
      <c r="D147" s="26"/>
      <c r="E147" s="26" t="str">
        <f t="shared" si="2"/>
        <v/>
      </c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</row>
    <row r="148" spans="1:150" x14ac:dyDescent="0.3">
      <c r="A148" s="12">
        <v>146</v>
      </c>
      <c r="B148" s="26"/>
      <c r="C148" s="26"/>
      <c r="D148" s="26"/>
      <c r="E148" s="26" t="str">
        <f t="shared" si="2"/>
        <v/>
      </c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  <c r="ER148" s="26"/>
      <c r="ES148" s="26"/>
      <c r="ET148" s="26"/>
    </row>
    <row r="149" spans="1:150" x14ac:dyDescent="0.3">
      <c r="A149" s="12">
        <v>147</v>
      </c>
      <c r="B149" s="26"/>
      <c r="C149" s="26"/>
      <c r="D149" s="26"/>
      <c r="E149" s="26" t="str">
        <f t="shared" si="2"/>
        <v/>
      </c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  <c r="ER149" s="26"/>
      <c r="ES149" s="26"/>
      <c r="ET149" s="26"/>
    </row>
    <row r="150" spans="1:150" x14ac:dyDescent="0.3">
      <c r="A150" s="12">
        <v>148</v>
      </c>
      <c r="B150" s="26"/>
      <c r="C150" s="26"/>
      <c r="D150" s="26"/>
      <c r="E150" s="26" t="str">
        <f t="shared" si="2"/>
        <v/>
      </c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</row>
    <row r="151" spans="1:150" x14ac:dyDescent="0.3">
      <c r="A151" s="12">
        <v>149</v>
      </c>
      <c r="B151" s="26"/>
      <c r="C151" s="26"/>
      <c r="D151" s="26"/>
      <c r="E151" s="26" t="str">
        <f t="shared" si="2"/>
        <v/>
      </c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</row>
    <row r="152" spans="1:150" x14ac:dyDescent="0.3">
      <c r="A152" s="12">
        <v>150</v>
      </c>
      <c r="B152" s="26"/>
      <c r="C152" s="26"/>
      <c r="D152" s="26"/>
      <c r="E152" s="26" t="str">
        <f t="shared" si="2"/>
        <v/>
      </c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</row>
    <row r="153" spans="1:150" x14ac:dyDescent="0.3">
      <c r="A153" s="12">
        <v>151</v>
      </c>
      <c r="B153" s="26"/>
      <c r="C153" s="26"/>
      <c r="D153" s="26"/>
      <c r="E153" s="26" t="str">
        <f t="shared" si="2"/>
        <v/>
      </c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</row>
    <row r="154" spans="1:150" x14ac:dyDescent="0.3">
      <c r="A154" s="12">
        <v>152</v>
      </c>
      <c r="B154" s="26"/>
      <c r="C154" s="26"/>
      <c r="D154" s="26"/>
      <c r="E154" s="26" t="str">
        <f t="shared" si="2"/>
        <v/>
      </c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</row>
    <row r="155" spans="1:150" x14ac:dyDescent="0.3">
      <c r="A155" s="12">
        <v>153</v>
      </c>
      <c r="B155" s="26"/>
      <c r="C155" s="26"/>
      <c r="D155" s="26"/>
      <c r="E155" s="26" t="str">
        <f t="shared" si="2"/>
        <v/>
      </c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</row>
    <row r="156" spans="1:150" x14ac:dyDescent="0.3">
      <c r="A156" s="12">
        <v>154</v>
      </c>
      <c r="B156" s="26"/>
      <c r="C156" s="26"/>
      <c r="D156" s="26"/>
      <c r="E156" s="26" t="str">
        <f t="shared" si="2"/>
        <v/>
      </c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  <c r="CP156" s="24"/>
      <c r="CQ156" s="24"/>
      <c r="CR156" s="24"/>
      <c r="CS156" s="24"/>
      <c r="CT156" s="24"/>
      <c r="CU156" s="24"/>
      <c r="CV156" s="24"/>
      <c r="CW156" s="24"/>
      <c r="CX156" s="24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</row>
    <row r="157" spans="1:150" x14ac:dyDescent="0.3">
      <c r="A157" s="12">
        <v>155</v>
      </c>
      <c r="B157" s="26"/>
      <c r="C157" s="26"/>
      <c r="D157" s="26"/>
      <c r="E157" s="26" t="str">
        <f t="shared" si="2"/>
        <v/>
      </c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  <c r="CR157" s="24"/>
      <c r="CS157" s="24"/>
      <c r="CT157" s="24"/>
      <c r="CU157" s="24"/>
      <c r="CV157" s="24"/>
      <c r="CW157" s="24"/>
      <c r="CX157" s="24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</row>
    <row r="158" spans="1:150" x14ac:dyDescent="0.3">
      <c r="A158" s="12">
        <v>156</v>
      </c>
      <c r="B158" s="26"/>
      <c r="C158" s="26"/>
      <c r="D158" s="26"/>
      <c r="E158" s="26" t="str">
        <f t="shared" si="2"/>
        <v/>
      </c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  <c r="CP158" s="24"/>
      <c r="CQ158" s="24"/>
      <c r="CR158" s="24"/>
      <c r="CS158" s="24"/>
      <c r="CT158" s="24"/>
      <c r="CU158" s="24"/>
      <c r="CV158" s="24"/>
      <c r="CW158" s="24"/>
      <c r="CX158" s="24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</row>
    <row r="159" spans="1:150" x14ac:dyDescent="0.3">
      <c r="A159" s="12">
        <v>157</v>
      </c>
      <c r="B159" s="26"/>
      <c r="C159" s="26"/>
      <c r="D159" s="26"/>
      <c r="E159" s="26" t="str">
        <f t="shared" si="2"/>
        <v/>
      </c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  <c r="CR159" s="24"/>
      <c r="CS159" s="24"/>
      <c r="CT159" s="24"/>
      <c r="CU159" s="24"/>
      <c r="CV159" s="24"/>
      <c r="CW159" s="24"/>
      <c r="CX159" s="24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  <c r="ER159" s="26"/>
      <c r="ES159" s="26"/>
      <c r="ET159" s="26"/>
    </row>
    <row r="160" spans="1:150" x14ac:dyDescent="0.3">
      <c r="A160" s="12">
        <v>158</v>
      </c>
      <c r="B160" s="26"/>
      <c r="C160" s="26"/>
      <c r="D160" s="26"/>
      <c r="E160" s="26" t="str">
        <f t="shared" si="2"/>
        <v/>
      </c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  <c r="CX160" s="24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  <c r="ER160" s="26"/>
      <c r="ES160" s="26"/>
      <c r="ET160" s="26"/>
    </row>
    <row r="161" spans="1:150" x14ac:dyDescent="0.3">
      <c r="A161" s="12">
        <v>159</v>
      </c>
      <c r="B161" s="26"/>
      <c r="C161" s="26"/>
      <c r="D161" s="26"/>
      <c r="E161" s="26" t="str">
        <f t="shared" si="2"/>
        <v/>
      </c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4"/>
      <c r="CE161" s="24"/>
      <c r="CF161" s="24"/>
      <c r="CG161" s="24"/>
      <c r="CH161" s="24"/>
      <c r="CI161" s="24"/>
      <c r="CJ161" s="24"/>
      <c r="CK161" s="24"/>
      <c r="CL161" s="24"/>
      <c r="CM161" s="24"/>
      <c r="CN161" s="24"/>
      <c r="CO161" s="24"/>
      <c r="CP161" s="24"/>
      <c r="CQ161" s="24"/>
      <c r="CR161" s="24"/>
      <c r="CS161" s="24"/>
      <c r="CT161" s="24"/>
      <c r="CU161" s="24"/>
      <c r="CV161" s="24"/>
      <c r="CW161" s="24"/>
      <c r="CX161" s="24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  <c r="ER161" s="26"/>
      <c r="ES161" s="26"/>
      <c r="ET161" s="26"/>
    </row>
    <row r="162" spans="1:150" x14ac:dyDescent="0.3">
      <c r="A162" s="12">
        <v>160</v>
      </c>
      <c r="B162" s="26"/>
      <c r="C162" s="26"/>
      <c r="D162" s="26"/>
      <c r="E162" s="26" t="str">
        <f t="shared" si="2"/>
        <v/>
      </c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4"/>
      <c r="CE162" s="24"/>
      <c r="CF162" s="24"/>
      <c r="CG162" s="24"/>
      <c r="CH162" s="24"/>
      <c r="CI162" s="24"/>
      <c r="CJ162" s="24"/>
      <c r="CK162" s="24"/>
      <c r="CL162" s="24"/>
      <c r="CM162" s="24"/>
      <c r="CN162" s="24"/>
      <c r="CO162" s="24"/>
      <c r="CP162" s="24"/>
      <c r="CQ162" s="24"/>
      <c r="CR162" s="24"/>
      <c r="CS162" s="24"/>
      <c r="CT162" s="24"/>
      <c r="CU162" s="24"/>
      <c r="CV162" s="24"/>
      <c r="CW162" s="24"/>
      <c r="CX162" s="24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  <c r="ER162" s="26"/>
      <c r="ES162" s="26"/>
      <c r="ET162" s="26"/>
    </row>
    <row r="163" spans="1:150" x14ac:dyDescent="0.3">
      <c r="A163" s="12">
        <v>161</v>
      </c>
      <c r="B163" s="26"/>
      <c r="C163" s="26"/>
      <c r="D163" s="26"/>
      <c r="E163" s="26" t="str">
        <f t="shared" si="2"/>
        <v/>
      </c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4"/>
      <c r="CE163" s="24"/>
      <c r="CF163" s="24"/>
      <c r="CG163" s="24"/>
      <c r="CH163" s="24"/>
      <c r="CI163" s="24"/>
      <c r="CJ163" s="24"/>
      <c r="CK163" s="24"/>
      <c r="CL163" s="24"/>
      <c r="CM163" s="24"/>
      <c r="CN163" s="24"/>
      <c r="CO163" s="24"/>
      <c r="CP163" s="24"/>
      <c r="CQ163" s="24"/>
      <c r="CR163" s="24"/>
      <c r="CS163" s="24"/>
      <c r="CT163" s="24"/>
      <c r="CU163" s="24"/>
      <c r="CV163" s="24"/>
      <c r="CW163" s="24"/>
      <c r="CX163" s="24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  <c r="ER163" s="26"/>
      <c r="ES163" s="26"/>
      <c r="ET163" s="26"/>
    </row>
    <row r="164" spans="1:150" x14ac:dyDescent="0.3">
      <c r="A164" s="12">
        <v>162</v>
      </c>
      <c r="B164" s="26"/>
      <c r="C164" s="26"/>
      <c r="D164" s="26"/>
      <c r="E164" s="26" t="str">
        <f t="shared" si="2"/>
        <v/>
      </c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4"/>
      <c r="CE164" s="24"/>
      <c r="CF164" s="24"/>
      <c r="CG164" s="24"/>
      <c r="CH164" s="24"/>
      <c r="CI164" s="24"/>
      <c r="CJ164" s="24"/>
      <c r="CK164" s="24"/>
      <c r="CL164" s="24"/>
      <c r="CM164" s="24"/>
      <c r="CN164" s="24"/>
      <c r="CO164" s="24"/>
      <c r="CP164" s="24"/>
      <c r="CQ164" s="24"/>
      <c r="CR164" s="24"/>
      <c r="CS164" s="24"/>
      <c r="CT164" s="24"/>
      <c r="CU164" s="24"/>
      <c r="CV164" s="24"/>
      <c r="CW164" s="24"/>
      <c r="CX164" s="24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  <c r="ER164" s="26"/>
      <c r="ES164" s="26"/>
      <c r="ET164" s="26"/>
    </row>
    <row r="165" spans="1:150" x14ac:dyDescent="0.3">
      <c r="A165" s="12">
        <v>163</v>
      </c>
      <c r="B165" s="26"/>
      <c r="C165" s="26"/>
      <c r="D165" s="26"/>
      <c r="E165" s="26" t="str">
        <f t="shared" si="2"/>
        <v/>
      </c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4"/>
      <c r="CE165" s="24"/>
      <c r="CF165" s="24"/>
      <c r="CG165" s="24"/>
      <c r="CH165" s="24"/>
      <c r="CI165" s="24"/>
      <c r="CJ165" s="24"/>
      <c r="CK165" s="24"/>
      <c r="CL165" s="24"/>
      <c r="CM165" s="24"/>
      <c r="CN165" s="24"/>
      <c r="CO165" s="24"/>
      <c r="CP165" s="24"/>
      <c r="CQ165" s="24"/>
      <c r="CR165" s="24"/>
      <c r="CS165" s="24"/>
      <c r="CT165" s="24"/>
      <c r="CU165" s="24"/>
      <c r="CV165" s="24"/>
      <c r="CW165" s="24"/>
      <c r="CX165" s="24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  <c r="ER165" s="26"/>
      <c r="ES165" s="26"/>
      <c r="ET165" s="26"/>
    </row>
    <row r="166" spans="1:150" x14ac:dyDescent="0.3">
      <c r="A166" s="12">
        <v>164</v>
      </c>
      <c r="B166" s="26"/>
      <c r="C166" s="26"/>
      <c r="D166" s="26"/>
      <c r="E166" s="26" t="str">
        <f t="shared" si="2"/>
        <v/>
      </c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4"/>
      <c r="CE166" s="24"/>
      <c r="CF166" s="24"/>
      <c r="CG166" s="24"/>
      <c r="CH166" s="24"/>
      <c r="CI166" s="24"/>
      <c r="CJ166" s="24"/>
      <c r="CK166" s="24"/>
      <c r="CL166" s="24"/>
      <c r="CM166" s="24"/>
      <c r="CN166" s="24"/>
      <c r="CO166" s="24"/>
      <c r="CP166" s="24"/>
      <c r="CQ166" s="24"/>
      <c r="CR166" s="24"/>
      <c r="CS166" s="24"/>
      <c r="CT166" s="24"/>
      <c r="CU166" s="24"/>
      <c r="CV166" s="24"/>
      <c r="CW166" s="24"/>
      <c r="CX166" s="24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  <c r="ER166" s="26"/>
      <c r="ES166" s="26"/>
      <c r="ET166" s="26"/>
    </row>
    <row r="167" spans="1:150" x14ac:dyDescent="0.3">
      <c r="A167" s="12">
        <v>165</v>
      </c>
      <c r="B167" s="26"/>
      <c r="C167" s="26"/>
      <c r="D167" s="26"/>
      <c r="E167" s="26" t="str">
        <f t="shared" si="2"/>
        <v/>
      </c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4"/>
      <c r="CE167" s="24"/>
      <c r="CF167" s="24"/>
      <c r="CG167" s="24"/>
      <c r="CH167" s="24"/>
      <c r="CI167" s="24"/>
      <c r="CJ167" s="24"/>
      <c r="CK167" s="24"/>
      <c r="CL167" s="24"/>
      <c r="CM167" s="24"/>
      <c r="CN167" s="24"/>
      <c r="CO167" s="24"/>
      <c r="CP167" s="24"/>
      <c r="CQ167" s="24"/>
      <c r="CR167" s="24"/>
      <c r="CS167" s="24"/>
      <c r="CT167" s="24"/>
      <c r="CU167" s="24"/>
      <c r="CV167" s="24"/>
      <c r="CW167" s="24"/>
      <c r="CX167" s="24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  <c r="ER167" s="26"/>
      <c r="ES167" s="26"/>
      <c r="ET167" s="26"/>
    </row>
    <row r="168" spans="1:150" x14ac:dyDescent="0.3">
      <c r="A168" s="12">
        <v>166</v>
      </c>
      <c r="B168" s="26"/>
      <c r="C168" s="26"/>
      <c r="D168" s="26"/>
      <c r="E168" s="26" t="str">
        <f t="shared" si="2"/>
        <v/>
      </c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4"/>
      <c r="CE168" s="24"/>
      <c r="CF168" s="24"/>
      <c r="CG168" s="24"/>
      <c r="CH168" s="24"/>
      <c r="CI168" s="24"/>
      <c r="CJ168" s="24"/>
      <c r="CK168" s="24"/>
      <c r="CL168" s="24"/>
      <c r="CM168" s="24"/>
      <c r="CN168" s="24"/>
      <c r="CO168" s="24"/>
      <c r="CP168" s="24"/>
      <c r="CQ168" s="24"/>
      <c r="CR168" s="24"/>
      <c r="CS168" s="24"/>
      <c r="CT168" s="24"/>
      <c r="CU168" s="24"/>
      <c r="CV168" s="24"/>
      <c r="CW168" s="24"/>
      <c r="CX168" s="24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  <c r="ER168" s="26"/>
      <c r="ES168" s="26"/>
      <c r="ET168" s="26"/>
    </row>
    <row r="169" spans="1:150" x14ac:dyDescent="0.3">
      <c r="A169" s="12">
        <v>167</v>
      </c>
      <c r="B169" s="26"/>
      <c r="C169" s="26"/>
      <c r="D169" s="26"/>
      <c r="E169" s="26" t="str">
        <f t="shared" si="2"/>
        <v/>
      </c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4"/>
      <c r="CE169" s="24"/>
      <c r="CF169" s="24"/>
      <c r="CG169" s="24"/>
      <c r="CH169" s="24"/>
      <c r="CI169" s="24"/>
      <c r="CJ169" s="24"/>
      <c r="CK169" s="24"/>
      <c r="CL169" s="24"/>
      <c r="CM169" s="24"/>
      <c r="CN169" s="24"/>
      <c r="CO169" s="24"/>
      <c r="CP169" s="24"/>
      <c r="CQ169" s="24"/>
      <c r="CR169" s="24"/>
      <c r="CS169" s="24"/>
      <c r="CT169" s="24"/>
      <c r="CU169" s="24"/>
      <c r="CV169" s="24"/>
      <c r="CW169" s="24"/>
      <c r="CX169" s="24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  <c r="ER169" s="26"/>
      <c r="ES169" s="26"/>
      <c r="ET169" s="26"/>
    </row>
    <row r="170" spans="1:150" x14ac:dyDescent="0.3">
      <c r="A170" s="12">
        <v>168</v>
      </c>
      <c r="B170" s="26"/>
      <c r="C170" s="26"/>
      <c r="D170" s="26"/>
      <c r="E170" s="26" t="str">
        <f t="shared" si="2"/>
        <v/>
      </c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4"/>
      <c r="CE170" s="24"/>
      <c r="CF170" s="24"/>
      <c r="CG170" s="24"/>
      <c r="CH170" s="24"/>
      <c r="CI170" s="24"/>
      <c r="CJ170" s="24"/>
      <c r="CK170" s="24"/>
      <c r="CL170" s="24"/>
      <c r="CM170" s="24"/>
      <c r="CN170" s="24"/>
      <c r="CO170" s="24"/>
      <c r="CP170" s="24"/>
      <c r="CQ170" s="24"/>
      <c r="CR170" s="24"/>
      <c r="CS170" s="24"/>
      <c r="CT170" s="24"/>
      <c r="CU170" s="24"/>
      <c r="CV170" s="24"/>
      <c r="CW170" s="24"/>
      <c r="CX170" s="24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  <c r="ER170" s="26"/>
      <c r="ES170" s="26"/>
      <c r="ET170" s="26"/>
    </row>
    <row r="171" spans="1:150" x14ac:dyDescent="0.3">
      <c r="A171" s="12">
        <v>169</v>
      </c>
      <c r="B171" s="26"/>
      <c r="C171" s="26"/>
      <c r="D171" s="26"/>
      <c r="E171" s="26" t="str">
        <f t="shared" si="2"/>
        <v/>
      </c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4"/>
      <c r="CE171" s="24"/>
      <c r="CF171" s="24"/>
      <c r="CG171" s="24"/>
      <c r="CH171" s="24"/>
      <c r="CI171" s="24"/>
      <c r="CJ171" s="24"/>
      <c r="CK171" s="24"/>
      <c r="CL171" s="24"/>
      <c r="CM171" s="24"/>
      <c r="CN171" s="24"/>
      <c r="CO171" s="24"/>
      <c r="CP171" s="24"/>
      <c r="CQ171" s="24"/>
      <c r="CR171" s="24"/>
      <c r="CS171" s="24"/>
      <c r="CT171" s="24"/>
      <c r="CU171" s="24"/>
      <c r="CV171" s="24"/>
      <c r="CW171" s="24"/>
      <c r="CX171" s="24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  <c r="ER171" s="26"/>
      <c r="ES171" s="26"/>
      <c r="ET171" s="26"/>
    </row>
    <row r="172" spans="1:150" x14ac:dyDescent="0.3">
      <c r="A172" s="12">
        <v>170</v>
      </c>
      <c r="B172" s="26"/>
      <c r="C172" s="26"/>
      <c r="D172" s="26"/>
      <c r="E172" s="26" t="str">
        <f t="shared" si="2"/>
        <v/>
      </c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4"/>
      <c r="CE172" s="24"/>
      <c r="CF172" s="24"/>
      <c r="CG172" s="24"/>
      <c r="CH172" s="24"/>
      <c r="CI172" s="24"/>
      <c r="CJ172" s="24"/>
      <c r="CK172" s="24"/>
      <c r="CL172" s="24"/>
      <c r="CM172" s="24"/>
      <c r="CN172" s="24"/>
      <c r="CO172" s="24"/>
      <c r="CP172" s="24"/>
      <c r="CQ172" s="24"/>
      <c r="CR172" s="24"/>
      <c r="CS172" s="24"/>
      <c r="CT172" s="24"/>
      <c r="CU172" s="24"/>
      <c r="CV172" s="24"/>
      <c r="CW172" s="24"/>
      <c r="CX172" s="24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  <c r="ER172" s="26"/>
      <c r="ES172" s="26"/>
      <c r="ET172" s="26"/>
    </row>
    <row r="173" spans="1:150" x14ac:dyDescent="0.3">
      <c r="A173" s="12">
        <v>171</v>
      </c>
      <c r="B173" s="26"/>
      <c r="C173" s="26"/>
      <c r="D173" s="26"/>
      <c r="E173" s="26" t="str">
        <f t="shared" si="2"/>
        <v/>
      </c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4"/>
      <c r="CE173" s="24"/>
      <c r="CF173" s="24"/>
      <c r="CG173" s="24"/>
      <c r="CH173" s="24"/>
      <c r="CI173" s="24"/>
      <c r="CJ173" s="24"/>
      <c r="CK173" s="24"/>
      <c r="CL173" s="24"/>
      <c r="CM173" s="24"/>
      <c r="CN173" s="24"/>
      <c r="CO173" s="24"/>
      <c r="CP173" s="24"/>
      <c r="CQ173" s="24"/>
      <c r="CR173" s="24"/>
      <c r="CS173" s="24"/>
      <c r="CT173" s="24"/>
      <c r="CU173" s="24"/>
      <c r="CV173" s="24"/>
      <c r="CW173" s="24"/>
      <c r="CX173" s="24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  <c r="ER173" s="26"/>
      <c r="ES173" s="26"/>
      <c r="ET173" s="26"/>
    </row>
    <row r="174" spans="1:150" x14ac:dyDescent="0.3">
      <c r="A174" s="12">
        <v>172</v>
      </c>
      <c r="B174" s="26"/>
      <c r="C174" s="26"/>
      <c r="D174" s="26"/>
      <c r="E174" s="26" t="str">
        <f t="shared" si="2"/>
        <v/>
      </c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4"/>
      <c r="CE174" s="24"/>
      <c r="CF174" s="24"/>
      <c r="CG174" s="24"/>
      <c r="CH174" s="24"/>
      <c r="CI174" s="24"/>
      <c r="CJ174" s="24"/>
      <c r="CK174" s="24"/>
      <c r="CL174" s="24"/>
      <c r="CM174" s="24"/>
      <c r="CN174" s="24"/>
      <c r="CO174" s="24"/>
      <c r="CP174" s="24"/>
      <c r="CQ174" s="24"/>
      <c r="CR174" s="24"/>
      <c r="CS174" s="24"/>
      <c r="CT174" s="24"/>
      <c r="CU174" s="24"/>
      <c r="CV174" s="24"/>
      <c r="CW174" s="24"/>
      <c r="CX174" s="24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  <c r="ER174" s="26"/>
      <c r="ES174" s="26"/>
      <c r="ET174" s="26"/>
    </row>
    <row r="175" spans="1:150" x14ac:dyDescent="0.3">
      <c r="A175" s="12">
        <v>173</v>
      </c>
      <c r="B175" s="26"/>
      <c r="C175" s="26"/>
      <c r="D175" s="26"/>
      <c r="E175" s="26" t="str">
        <f t="shared" si="2"/>
        <v/>
      </c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4"/>
      <c r="CE175" s="24"/>
      <c r="CF175" s="24"/>
      <c r="CG175" s="24"/>
      <c r="CH175" s="24"/>
      <c r="CI175" s="24"/>
      <c r="CJ175" s="24"/>
      <c r="CK175" s="24"/>
      <c r="CL175" s="24"/>
      <c r="CM175" s="24"/>
      <c r="CN175" s="24"/>
      <c r="CO175" s="24"/>
      <c r="CP175" s="24"/>
      <c r="CQ175" s="24"/>
      <c r="CR175" s="24"/>
      <c r="CS175" s="24"/>
      <c r="CT175" s="24"/>
      <c r="CU175" s="24"/>
      <c r="CV175" s="24"/>
      <c r="CW175" s="24"/>
      <c r="CX175" s="24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  <c r="ER175" s="26"/>
      <c r="ES175" s="26"/>
      <c r="ET175" s="26"/>
    </row>
    <row r="176" spans="1:150" x14ac:dyDescent="0.3">
      <c r="A176" s="12">
        <v>174</v>
      </c>
      <c r="B176" s="26"/>
      <c r="C176" s="26"/>
      <c r="D176" s="26"/>
      <c r="E176" s="26" t="str">
        <f t="shared" si="2"/>
        <v/>
      </c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4"/>
      <c r="CE176" s="24"/>
      <c r="CF176" s="24"/>
      <c r="CG176" s="24"/>
      <c r="CH176" s="24"/>
      <c r="CI176" s="24"/>
      <c r="CJ176" s="24"/>
      <c r="CK176" s="24"/>
      <c r="CL176" s="24"/>
      <c r="CM176" s="24"/>
      <c r="CN176" s="24"/>
      <c r="CO176" s="24"/>
      <c r="CP176" s="24"/>
      <c r="CQ176" s="24"/>
      <c r="CR176" s="24"/>
      <c r="CS176" s="24"/>
      <c r="CT176" s="24"/>
      <c r="CU176" s="24"/>
      <c r="CV176" s="24"/>
      <c r="CW176" s="24"/>
      <c r="CX176" s="24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  <c r="ER176" s="26"/>
      <c r="ES176" s="26"/>
      <c r="ET176" s="26"/>
    </row>
    <row r="177" spans="1:150" x14ac:dyDescent="0.3">
      <c r="A177" s="12">
        <v>175</v>
      </c>
      <c r="B177" s="26"/>
      <c r="C177" s="26"/>
      <c r="D177" s="26"/>
      <c r="E177" s="26" t="str">
        <f t="shared" si="2"/>
        <v/>
      </c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4"/>
      <c r="CE177" s="24"/>
      <c r="CF177" s="24"/>
      <c r="CG177" s="24"/>
      <c r="CH177" s="24"/>
      <c r="CI177" s="24"/>
      <c r="CJ177" s="24"/>
      <c r="CK177" s="24"/>
      <c r="CL177" s="24"/>
      <c r="CM177" s="24"/>
      <c r="CN177" s="24"/>
      <c r="CO177" s="24"/>
      <c r="CP177" s="24"/>
      <c r="CQ177" s="24"/>
      <c r="CR177" s="24"/>
      <c r="CS177" s="24"/>
      <c r="CT177" s="24"/>
      <c r="CU177" s="24"/>
      <c r="CV177" s="24"/>
      <c r="CW177" s="24"/>
      <c r="CX177" s="24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  <c r="ER177" s="26"/>
      <c r="ES177" s="26"/>
      <c r="ET177" s="26"/>
    </row>
    <row r="178" spans="1:150" x14ac:dyDescent="0.3">
      <c r="A178" s="12">
        <v>176</v>
      </c>
      <c r="B178" s="26"/>
      <c r="C178" s="26"/>
      <c r="D178" s="26"/>
      <c r="E178" s="26" t="str">
        <f t="shared" si="2"/>
        <v/>
      </c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4"/>
      <c r="CE178" s="24"/>
      <c r="CF178" s="24"/>
      <c r="CG178" s="24"/>
      <c r="CH178" s="24"/>
      <c r="CI178" s="24"/>
      <c r="CJ178" s="24"/>
      <c r="CK178" s="24"/>
      <c r="CL178" s="24"/>
      <c r="CM178" s="24"/>
      <c r="CN178" s="24"/>
      <c r="CO178" s="24"/>
      <c r="CP178" s="24"/>
      <c r="CQ178" s="24"/>
      <c r="CR178" s="24"/>
      <c r="CS178" s="24"/>
      <c r="CT178" s="24"/>
      <c r="CU178" s="24"/>
      <c r="CV178" s="24"/>
      <c r="CW178" s="24"/>
      <c r="CX178" s="24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  <c r="ER178" s="26"/>
      <c r="ES178" s="26"/>
      <c r="ET178" s="26"/>
    </row>
    <row r="179" spans="1:150" x14ac:dyDescent="0.3">
      <c r="A179" s="12">
        <v>177</v>
      </c>
      <c r="B179" s="26"/>
      <c r="C179" s="26"/>
      <c r="D179" s="26"/>
      <c r="E179" s="26" t="str">
        <f t="shared" si="2"/>
        <v/>
      </c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4"/>
      <c r="CE179" s="24"/>
      <c r="CF179" s="24"/>
      <c r="CG179" s="24"/>
      <c r="CH179" s="24"/>
      <c r="CI179" s="24"/>
      <c r="CJ179" s="24"/>
      <c r="CK179" s="24"/>
      <c r="CL179" s="24"/>
      <c r="CM179" s="24"/>
      <c r="CN179" s="24"/>
      <c r="CO179" s="24"/>
      <c r="CP179" s="24"/>
      <c r="CQ179" s="24"/>
      <c r="CR179" s="24"/>
      <c r="CS179" s="24"/>
      <c r="CT179" s="24"/>
      <c r="CU179" s="24"/>
      <c r="CV179" s="24"/>
      <c r="CW179" s="24"/>
      <c r="CX179" s="24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  <c r="ER179" s="26"/>
      <c r="ES179" s="26"/>
      <c r="ET179" s="26"/>
    </row>
    <row r="180" spans="1:150" x14ac:dyDescent="0.3">
      <c r="A180" s="12">
        <v>178</v>
      </c>
      <c r="B180" s="26"/>
      <c r="C180" s="26"/>
      <c r="D180" s="26"/>
      <c r="E180" s="26" t="str">
        <f t="shared" si="2"/>
        <v/>
      </c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4"/>
      <c r="CE180" s="24"/>
      <c r="CF180" s="24"/>
      <c r="CG180" s="24"/>
      <c r="CH180" s="24"/>
      <c r="CI180" s="24"/>
      <c r="CJ180" s="24"/>
      <c r="CK180" s="24"/>
      <c r="CL180" s="24"/>
      <c r="CM180" s="24"/>
      <c r="CN180" s="24"/>
      <c r="CO180" s="24"/>
      <c r="CP180" s="24"/>
      <c r="CQ180" s="24"/>
      <c r="CR180" s="24"/>
      <c r="CS180" s="24"/>
      <c r="CT180" s="24"/>
      <c r="CU180" s="24"/>
      <c r="CV180" s="24"/>
      <c r="CW180" s="24"/>
      <c r="CX180" s="24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  <c r="ER180" s="26"/>
      <c r="ES180" s="26"/>
      <c r="ET180" s="26"/>
    </row>
    <row r="181" spans="1:150" x14ac:dyDescent="0.3">
      <c r="A181" s="12">
        <v>179</v>
      </c>
      <c r="B181" s="26"/>
      <c r="C181" s="26"/>
      <c r="D181" s="26"/>
      <c r="E181" s="26" t="str">
        <f t="shared" si="2"/>
        <v/>
      </c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4"/>
      <c r="CE181" s="24"/>
      <c r="CF181" s="24"/>
      <c r="CG181" s="24"/>
      <c r="CH181" s="24"/>
      <c r="CI181" s="24"/>
      <c r="CJ181" s="24"/>
      <c r="CK181" s="24"/>
      <c r="CL181" s="24"/>
      <c r="CM181" s="24"/>
      <c r="CN181" s="24"/>
      <c r="CO181" s="24"/>
      <c r="CP181" s="24"/>
      <c r="CQ181" s="24"/>
      <c r="CR181" s="24"/>
      <c r="CS181" s="24"/>
      <c r="CT181" s="24"/>
      <c r="CU181" s="24"/>
      <c r="CV181" s="24"/>
      <c r="CW181" s="24"/>
      <c r="CX181" s="24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  <c r="ER181" s="26"/>
      <c r="ES181" s="26"/>
      <c r="ET181" s="26"/>
    </row>
    <row r="182" spans="1:150" x14ac:dyDescent="0.3">
      <c r="A182" s="12">
        <v>180</v>
      </c>
      <c r="B182" s="26"/>
      <c r="C182" s="26"/>
      <c r="D182" s="26"/>
      <c r="E182" s="26" t="str">
        <f t="shared" si="2"/>
        <v/>
      </c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4"/>
      <c r="CE182" s="24"/>
      <c r="CF182" s="24"/>
      <c r="CG182" s="24"/>
      <c r="CH182" s="24"/>
      <c r="CI182" s="24"/>
      <c r="CJ182" s="24"/>
      <c r="CK182" s="24"/>
      <c r="CL182" s="24"/>
      <c r="CM182" s="24"/>
      <c r="CN182" s="24"/>
      <c r="CO182" s="24"/>
      <c r="CP182" s="24"/>
      <c r="CQ182" s="24"/>
      <c r="CR182" s="24"/>
      <c r="CS182" s="24"/>
      <c r="CT182" s="24"/>
      <c r="CU182" s="24"/>
      <c r="CV182" s="24"/>
      <c r="CW182" s="24"/>
      <c r="CX182" s="24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  <c r="ER182" s="26"/>
      <c r="ES182" s="26"/>
      <c r="ET182" s="26"/>
    </row>
    <row r="183" spans="1:150" x14ac:dyDescent="0.3">
      <c r="A183" s="12">
        <v>181</v>
      </c>
      <c r="B183" s="26"/>
      <c r="C183" s="26"/>
      <c r="D183" s="26"/>
      <c r="E183" s="26" t="str">
        <f t="shared" si="2"/>
        <v/>
      </c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4"/>
      <c r="CE183" s="24"/>
      <c r="CF183" s="24"/>
      <c r="CG183" s="24"/>
      <c r="CH183" s="24"/>
      <c r="CI183" s="24"/>
      <c r="CJ183" s="24"/>
      <c r="CK183" s="24"/>
      <c r="CL183" s="24"/>
      <c r="CM183" s="24"/>
      <c r="CN183" s="24"/>
      <c r="CO183" s="24"/>
      <c r="CP183" s="24"/>
      <c r="CQ183" s="24"/>
      <c r="CR183" s="24"/>
      <c r="CS183" s="24"/>
      <c r="CT183" s="24"/>
      <c r="CU183" s="24"/>
      <c r="CV183" s="24"/>
      <c r="CW183" s="24"/>
      <c r="CX183" s="24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  <c r="ER183" s="26"/>
      <c r="ES183" s="26"/>
      <c r="ET183" s="26"/>
    </row>
    <row r="184" spans="1:150" x14ac:dyDescent="0.3">
      <c r="A184" s="12">
        <v>182</v>
      </c>
      <c r="B184" s="26"/>
      <c r="C184" s="26"/>
      <c r="D184" s="26"/>
      <c r="E184" s="26" t="str">
        <f t="shared" si="2"/>
        <v/>
      </c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4"/>
      <c r="CE184" s="24"/>
      <c r="CF184" s="24"/>
      <c r="CG184" s="24"/>
      <c r="CH184" s="24"/>
      <c r="CI184" s="24"/>
      <c r="CJ184" s="24"/>
      <c r="CK184" s="24"/>
      <c r="CL184" s="24"/>
      <c r="CM184" s="24"/>
      <c r="CN184" s="24"/>
      <c r="CO184" s="24"/>
      <c r="CP184" s="24"/>
      <c r="CQ184" s="24"/>
      <c r="CR184" s="24"/>
      <c r="CS184" s="24"/>
      <c r="CT184" s="24"/>
      <c r="CU184" s="24"/>
      <c r="CV184" s="24"/>
      <c r="CW184" s="24"/>
      <c r="CX184" s="24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  <c r="ER184" s="26"/>
      <c r="ES184" s="26"/>
      <c r="ET184" s="26"/>
    </row>
    <row r="185" spans="1:150" x14ac:dyDescent="0.3">
      <c r="A185" s="12">
        <v>183</v>
      </c>
      <c r="B185" s="26"/>
      <c r="C185" s="26"/>
      <c r="D185" s="26"/>
      <c r="E185" s="26" t="str">
        <f t="shared" si="2"/>
        <v/>
      </c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4"/>
      <c r="CE185" s="24"/>
      <c r="CF185" s="24"/>
      <c r="CG185" s="24"/>
      <c r="CH185" s="24"/>
      <c r="CI185" s="24"/>
      <c r="CJ185" s="24"/>
      <c r="CK185" s="24"/>
      <c r="CL185" s="24"/>
      <c r="CM185" s="24"/>
      <c r="CN185" s="24"/>
      <c r="CO185" s="24"/>
      <c r="CP185" s="24"/>
      <c r="CQ185" s="24"/>
      <c r="CR185" s="24"/>
      <c r="CS185" s="24"/>
      <c r="CT185" s="24"/>
      <c r="CU185" s="24"/>
      <c r="CV185" s="24"/>
      <c r="CW185" s="24"/>
      <c r="CX185" s="24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  <c r="ER185" s="26"/>
      <c r="ES185" s="26"/>
      <c r="ET185" s="26"/>
    </row>
    <row r="186" spans="1:150" x14ac:dyDescent="0.3">
      <c r="A186" s="12">
        <v>184</v>
      </c>
      <c r="B186" s="26"/>
      <c r="C186" s="26"/>
      <c r="D186" s="26"/>
      <c r="E186" s="26" t="str">
        <f t="shared" si="2"/>
        <v/>
      </c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4"/>
      <c r="CE186" s="24"/>
      <c r="CF186" s="24"/>
      <c r="CG186" s="24"/>
      <c r="CH186" s="24"/>
      <c r="CI186" s="24"/>
      <c r="CJ186" s="24"/>
      <c r="CK186" s="24"/>
      <c r="CL186" s="24"/>
      <c r="CM186" s="24"/>
      <c r="CN186" s="24"/>
      <c r="CO186" s="24"/>
      <c r="CP186" s="24"/>
      <c r="CQ186" s="24"/>
      <c r="CR186" s="24"/>
      <c r="CS186" s="24"/>
      <c r="CT186" s="24"/>
      <c r="CU186" s="24"/>
      <c r="CV186" s="24"/>
      <c r="CW186" s="24"/>
      <c r="CX186" s="24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  <c r="ER186" s="26"/>
      <c r="ES186" s="26"/>
      <c r="ET186" s="26"/>
    </row>
    <row r="187" spans="1:150" x14ac:dyDescent="0.3">
      <c r="A187" s="12">
        <v>185</v>
      </c>
      <c r="B187" s="26"/>
      <c r="C187" s="26"/>
      <c r="D187" s="26"/>
      <c r="E187" s="26" t="str">
        <f t="shared" si="2"/>
        <v/>
      </c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4"/>
      <c r="CE187" s="24"/>
      <c r="CF187" s="24"/>
      <c r="CG187" s="24"/>
      <c r="CH187" s="24"/>
      <c r="CI187" s="24"/>
      <c r="CJ187" s="24"/>
      <c r="CK187" s="24"/>
      <c r="CL187" s="24"/>
      <c r="CM187" s="24"/>
      <c r="CN187" s="24"/>
      <c r="CO187" s="24"/>
      <c r="CP187" s="24"/>
      <c r="CQ187" s="24"/>
      <c r="CR187" s="24"/>
      <c r="CS187" s="24"/>
      <c r="CT187" s="24"/>
      <c r="CU187" s="24"/>
      <c r="CV187" s="24"/>
      <c r="CW187" s="24"/>
      <c r="CX187" s="24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  <c r="ER187" s="26"/>
      <c r="ES187" s="26"/>
      <c r="ET187" s="26"/>
    </row>
    <row r="188" spans="1:150" x14ac:dyDescent="0.3">
      <c r="A188" s="12">
        <v>186</v>
      </c>
      <c r="B188" s="26"/>
      <c r="C188" s="26"/>
      <c r="D188" s="26"/>
      <c r="E188" s="26" t="str">
        <f t="shared" si="2"/>
        <v/>
      </c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4"/>
      <c r="CE188" s="24"/>
      <c r="CF188" s="24"/>
      <c r="CG188" s="24"/>
      <c r="CH188" s="24"/>
      <c r="CI188" s="24"/>
      <c r="CJ188" s="24"/>
      <c r="CK188" s="24"/>
      <c r="CL188" s="24"/>
      <c r="CM188" s="24"/>
      <c r="CN188" s="24"/>
      <c r="CO188" s="24"/>
      <c r="CP188" s="24"/>
      <c r="CQ188" s="24"/>
      <c r="CR188" s="24"/>
      <c r="CS188" s="24"/>
      <c r="CT188" s="24"/>
      <c r="CU188" s="24"/>
      <c r="CV188" s="24"/>
      <c r="CW188" s="24"/>
      <c r="CX188" s="24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  <c r="ER188" s="26"/>
      <c r="ES188" s="26"/>
      <c r="ET188" s="26"/>
    </row>
    <row r="189" spans="1:150" x14ac:dyDescent="0.3">
      <c r="A189" s="12">
        <v>187</v>
      </c>
      <c r="B189" s="26"/>
      <c r="C189" s="26"/>
      <c r="D189" s="26"/>
      <c r="E189" s="26" t="str">
        <f t="shared" si="2"/>
        <v/>
      </c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4"/>
      <c r="CE189" s="24"/>
      <c r="CF189" s="24"/>
      <c r="CG189" s="24"/>
      <c r="CH189" s="24"/>
      <c r="CI189" s="24"/>
      <c r="CJ189" s="24"/>
      <c r="CK189" s="24"/>
      <c r="CL189" s="24"/>
      <c r="CM189" s="24"/>
      <c r="CN189" s="24"/>
      <c r="CO189" s="24"/>
      <c r="CP189" s="24"/>
      <c r="CQ189" s="24"/>
      <c r="CR189" s="24"/>
      <c r="CS189" s="24"/>
      <c r="CT189" s="24"/>
      <c r="CU189" s="24"/>
      <c r="CV189" s="24"/>
      <c r="CW189" s="24"/>
      <c r="CX189" s="24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  <c r="ER189" s="26"/>
      <c r="ES189" s="26"/>
      <c r="ET189" s="26"/>
    </row>
    <row r="190" spans="1:150" x14ac:dyDescent="0.3">
      <c r="A190" s="12">
        <v>188</v>
      </c>
      <c r="B190" s="26"/>
      <c r="C190" s="26"/>
      <c r="D190" s="26"/>
      <c r="E190" s="26" t="str">
        <f t="shared" si="2"/>
        <v/>
      </c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4"/>
      <c r="CE190" s="24"/>
      <c r="CF190" s="24"/>
      <c r="CG190" s="24"/>
      <c r="CH190" s="24"/>
      <c r="CI190" s="24"/>
      <c r="CJ190" s="24"/>
      <c r="CK190" s="24"/>
      <c r="CL190" s="24"/>
      <c r="CM190" s="24"/>
      <c r="CN190" s="24"/>
      <c r="CO190" s="24"/>
      <c r="CP190" s="24"/>
      <c r="CQ190" s="24"/>
      <c r="CR190" s="24"/>
      <c r="CS190" s="24"/>
      <c r="CT190" s="24"/>
      <c r="CU190" s="24"/>
      <c r="CV190" s="24"/>
      <c r="CW190" s="24"/>
      <c r="CX190" s="24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  <c r="ER190" s="26"/>
      <c r="ES190" s="26"/>
      <c r="ET190" s="26"/>
    </row>
    <row r="191" spans="1:150" x14ac:dyDescent="0.3">
      <c r="A191" s="12">
        <v>189</v>
      </c>
      <c r="B191" s="26"/>
      <c r="C191" s="26"/>
      <c r="D191" s="26"/>
      <c r="E191" s="26" t="str">
        <f t="shared" si="2"/>
        <v/>
      </c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4"/>
      <c r="CE191" s="24"/>
      <c r="CF191" s="24"/>
      <c r="CG191" s="24"/>
      <c r="CH191" s="24"/>
      <c r="CI191" s="24"/>
      <c r="CJ191" s="24"/>
      <c r="CK191" s="24"/>
      <c r="CL191" s="24"/>
      <c r="CM191" s="24"/>
      <c r="CN191" s="24"/>
      <c r="CO191" s="24"/>
      <c r="CP191" s="24"/>
      <c r="CQ191" s="24"/>
      <c r="CR191" s="24"/>
      <c r="CS191" s="24"/>
      <c r="CT191" s="24"/>
      <c r="CU191" s="24"/>
      <c r="CV191" s="24"/>
      <c r="CW191" s="24"/>
      <c r="CX191" s="24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  <c r="ER191" s="26"/>
      <c r="ES191" s="26"/>
      <c r="ET191" s="26"/>
    </row>
    <row r="192" spans="1:150" x14ac:dyDescent="0.3">
      <c r="A192" s="12">
        <v>190</v>
      </c>
      <c r="B192" s="26"/>
      <c r="C192" s="26"/>
      <c r="D192" s="26"/>
      <c r="E192" s="26" t="str">
        <f t="shared" si="2"/>
        <v/>
      </c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4"/>
      <c r="CE192" s="24"/>
      <c r="CF192" s="24"/>
      <c r="CG192" s="24"/>
      <c r="CH192" s="24"/>
      <c r="CI192" s="24"/>
      <c r="CJ192" s="24"/>
      <c r="CK192" s="24"/>
      <c r="CL192" s="24"/>
      <c r="CM192" s="24"/>
      <c r="CN192" s="24"/>
      <c r="CO192" s="24"/>
      <c r="CP192" s="24"/>
      <c r="CQ192" s="24"/>
      <c r="CR192" s="24"/>
      <c r="CS192" s="24"/>
      <c r="CT192" s="24"/>
      <c r="CU192" s="24"/>
      <c r="CV192" s="24"/>
      <c r="CW192" s="24"/>
      <c r="CX192" s="24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  <c r="ER192" s="26"/>
      <c r="ES192" s="26"/>
      <c r="ET192" s="26"/>
    </row>
    <row r="193" spans="1:150" x14ac:dyDescent="0.3">
      <c r="A193" s="12">
        <v>191</v>
      </c>
      <c r="B193" s="26"/>
      <c r="C193" s="26"/>
      <c r="D193" s="26"/>
      <c r="E193" s="26" t="str">
        <f t="shared" si="2"/>
        <v/>
      </c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4"/>
      <c r="CE193" s="24"/>
      <c r="CF193" s="24"/>
      <c r="CG193" s="24"/>
      <c r="CH193" s="24"/>
      <c r="CI193" s="24"/>
      <c r="CJ193" s="24"/>
      <c r="CK193" s="24"/>
      <c r="CL193" s="24"/>
      <c r="CM193" s="24"/>
      <c r="CN193" s="24"/>
      <c r="CO193" s="24"/>
      <c r="CP193" s="24"/>
      <c r="CQ193" s="24"/>
      <c r="CR193" s="24"/>
      <c r="CS193" s="24"/>
      <c r="CT193" s="24"/>
      <c r="CU193" s="24"/>
      <c r="CV193" s="24"/>
      <c r="CW193" s="24"/>
      <c r="CX193" s="24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  <c r="ER193" s="26"/>
      <c r="ES193" s="26"/>
      <c r="ET193" s="26"/>
    </row>
    <row r="194" spans="1:150" x14ac:dyDescent="0.3">
      <c r="A194" s="12">
        <v>192</v>
      </c>
      <c r="B194" s="26"/>
      <c r="C194" s="26"/>
      <c r="D194" s="26"/>
      <c r="E194" s="26" t="str">
        <f t="shared" si="2"/>
        <v/>
      </c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4"/>
      <c r="CE194" s="24"/>
      <c r="CF194" s="24"/>
      <c r="CG194" s="24"/>
      <c r="CH194" s="24"/>
      <c r="CI194" s="24"/>
      <c r="CJ194" s="24"/>
      <c r="CK194" s="24"/>
      <c r="CL194" s="24"/>
      <c r="CM194" s="24"/>
      <c r="CN194" s="24"/>
      <c r="CO194" s="24"/>
      <c r="CP194" s="24"/>
      <c r="CQ194" s="24"/>
      <c r="CR194" s="24"/>
      <c r="CS194" s="24"/>
      <c r="CT194" s="24"/>
      <c r="CU194" s="24"/>
      <c r="CV194" s="24"/>
      <c r="CW194" s="24"/>
      <c r="CX194" s="24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  <c r="ER194" s="26"/>
      <c r="ES194" s="26"/>
      <c r="ET194" s="26"/>
    </row>
    <row r="195" spans="1:150" x14ac:dyDescent="0.3">
      <c r="A195" s="12">
        <v>193</v>
      </c>
      <c r="B195" s="26"/>
      <c r="C195" s="26"/>
      <c r="D195" s="26"/>
      <c r="E195" s="26" t="str">
        <f t="shared" si="2"/>
        <v/>
      </c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4"/>
      <c r="CE195" s="24"/>
      <c r="CF195" s="24"/>
      <c r="CG195" s="24"/>
      <c r="CH195" s="24"/>
      <c r="CI195" s="24"/>
      <c r="CJ195" s="24"/>
      <c r="CK195" s="24"/>
      <c r="CL195" s="24"/>
      <c r="CM195" s="24"/>
      <c r="CN195" s="24"/>
      <c r="CO195" s="24"/>
      <c r="CP195" s="24"/>
      <c r="CQ195" s="24"/>
      <c r="CR195" s="24"/>
      <c r="CS195" s="24"/>
      <c r="CT195" s="24"/>
      <c r="CU195" s="24"/>
      <c r="CV195" s="24"/>
      <c r="CW195" s="24"/>
      <c r="CX195" s="24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  <c r="ER195" s="26"/>
      <c r="ES195" s="26"/>
      <c r="ET195" s="26"/>
    </row>
    <row r="196" spans="1:150" x14ac:dyDescent="0.3">
      <c r="A196" s="12">
        <v>194</v>
      </c>
      <c r="B196" s="26"/>
      <c r="C196" s="26"/>
      <c r="D196" s="26"/>
      <c r="E196" s="26" t="str">
        <f t="shared" si="2"/>
        <v/>
      </c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4"/>
      <c r="CE196" s="24"/>
      <c r="CF196" s="24"/>
      <c r="CG196" s="24"/>
      <c r="CH196" s="24"/>
      <c r="CI196" s="24"/>
      <c r="CJ196" s="24"/>
      <c r="CK196" s="24"/>
      <c r="CL196" s="24"/>
      <c r="CM196" s="24"/>
      <c r="CN196" s="24"/>
      <c r="CO196" s="24"/>
      <c r="CP196" s="24"/>
      <c r="CQ196" s="24"/>
      <c r="CR196" s="24"/>
      <c r="CS196" s="24"/>
      <c r="CT196" s="24"/>
      <c r="CU196" s="24"/>
      <c r="CV196" s="24"/>
      <c r="CW196" s="24"/>
      <c r="CX196" s="24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  <c r="ER196" s="26"/>
      <c r="ES196" s="26"/>
      <c r="ET196" s="26"/>
    </row>
    <row r="197" spans="1:150" x14ac:dyDescent="0.3">
      <c r="A197" s="12">
        <v>195</v>
      </c>
      <c r="B197" s="26"/>
      <c r="C197" s="26"/>
      <c r="D197" s="26"/>
      <c r="E197" s="26" t="str">
        <f t="shared" ref="E197:E202" si="3">B197&amp;C197&amp;D197</f>
        <v/>
      </c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4"/>
      <c r="CE197" s="24"/>
      <c r="CF197" s="24"/>
      <c r="CG197" s="24"/>
      <c r="CH197" s="24"/>
      <c r="CI197" s="24"/>
      <c r="CJ197" s="24"/>
      <c r="CK197" s="24"/>
      <c r="CL197" s="24"/>
      <c r="CM197" s="24"/>
      <c r="CN197" s="24"/>
      <c r="CO197" s="24"/>
      <c r="CP197" s="24"/>
      <c r="CQ197" s="24"/>
      <c r="CR197" s="24"/>
      <c r="CS197" s="24"/>
      <c r="CT197" s="24"/>
      <c r="CU197" s="24"/>
      <c r="CV197" s="24"/>
      <c r="CW197" s="24"/>
      <c r="CX197" s="24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  <c r="ER197" s="26"/>
      <c r="ES197" s="26"/>
      <c r="ET197" s="26"/>
    </row>
    <row r="198" spans="1:150" x14ac:dyDescent="0.3">
      <c r="A198" s="12">
        <v>196</v>
      </c>
      <c r="B198" s="26"/>
      <c r="C198" s="26"/>
      <c r="D198" s="26"/>
      <c r="E198" s="26" t="str">
        <f t="shared" si="3"/>
        <v/>
      </c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4"/>
      <c r="CE198" s="24"/>
      <c r="CF198" s="24"/>
      <c r="CG198" s="24"/>
      <c r="CH198" s="24"/>
      <c r="CI198" s="24"/>
      <c r="CJ198" s="24"/>
      <c r="CK198" s="24"/>
      <c r="CL198" s="24"/>
      <c r="CM198" s="24"/>
      <c r="CN198" s="24"/>
      <c r="CO198" s="24"/>
      <c r="CP198" s="24"/>
      <c r="CQ198" s="24"/>
      <c r="CR198" s="24"/>
      <c r="CS198" s="24"/>
      <c r="CT198" s="24"/>
      <c r="CU198" s="24"/>
      <c r="CV198" s="24"/>
      <c r="CW198" s="24"/>
      <c r="CX198" s="24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  <c r="ER198" s="26"/>
      <c r="ES198" s="26"/>
      <c r="ET198" s="26"/>
    </row>
    <row r="199" spans="1:150" x14ac:dyDescent="0.3">
      <c r="A199" s="12">
        <v>197</v>
      </c>
      <c r="B199" s="26"/>
      <c r="C199" s="26"/>
      <c r="D199" s="26"/>
      <c r="E199" s="26" t="str">
        <f t="shared" si="3"/>
        <v/>
      </c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4"/>
      <c r="CE199" s="24"/>
      <c r="CF199" s="24"/>
      <c r="CG199" s="24"/>
      <c r="CH199" s="24"/>
      <c r="CI199" s="24"/>
      <c r="CJ199" s="24"/>
      <c r="CK199" s="24"/>
      <c r="CL199" s="24"/>
      <c r="CM199" s="24"/>
      <c r="CN199" s="24"/>
      <c r="CO199" s="24"/>
      <c r="CP199" s="24"/>
      <c r="CQ199" s="24"/>
      <c r="CR199" s="24"/>
      <c r="CS199" s="24"/>
      <c r="CT199" s="24"/>
      <c r="CU199" s="24"/>
      <c r="CV199" s="24"/>
      <c r="CW199" s="24"/>
      <c r="CX199" s="24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  <c r="ER199" s="26"/>
      <c r="ES199" s="26"/>
      <c r="ET199" s="26"/>
    </row>
    <row r="200" spans="1:150" x14ac:dyDescent="0.3">
      <c r="A200" s="12">
        <v>198</v>
      </c>
      <c r="B200" s="26"/>
      <c r="C200" s="26"/>
      <c r="D200" s="26"/>
      <c r="E200" s="26" t="str">
        <f t="shared" si="3"/>
        <v/>
      </c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4"/>
      <c r="CE200" s="24"/>
      <c r="CF200" s="24"/>
      <c r="CG200" s="24"/>
      <c r="CH200" s="24"/>
      <c r="CI200" s="24"/>
      <c r="CJ200" s="24"/>
      <c r="CK200" s="24"/>
      <c r="CL200" s="24"/>
      <c r="CM200" s="24"/>
      <c r="CN200" s="24"/>
      <c r="CO200" s="24"/>
      <c r="CP200" s="24"/>
      <c r="CQ200" s="24"/>
      <c r="CR200" s="24"/>
      <c r="CS200" s="24"/>
      <c r="CT200" s="24"/>
      <c r="CU200" s="24"/>
      <c r="CV200" s="24"/>
      <c r="CW200" s="24"/>
      <c r="CX200" s="24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  <c r="ER200" s="26"/>
      <c r="ES200" s="26"/>
      <c r="ET200" s="26"/>
    </row>
    <row r="201" spans="1:150" x14ac:dyDescent="0.3">
      <c r="A201" s="12">
        <v>199</v>
      </c>
      <c r="B201" s="26"/>
      <c r="C201" s="26"/>
      <c r="D201" s="26"/>
      <c r="E201" s="26" t="str">
        <f t="shared" si="3"/>
        <v/>
      </c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4"/>
      <c r="CE201" s="24"/>
      <c r="CF201" s="24"/>
      <c r="CG201" s="24"/>
      <c r="CH201" s="24"/>
      <c r="CI201" s="24"/>
      <c r="CJ201" s="24"/>
      <c r="CK201" s="24"/>
      <c r="CL201" s="24"/>
      <c r="CM201" s="24"/>
      <c r="CN201" s="24"/>
      <c r="CO201" s="24"/>
      <c r="CP201" s="24"/>
      <c r="CQ201" s="24"/>
      <c r="CR201" s="24"/>
      <c r="CS201" s="24"/>
      <c r="CT201" s="24"/>
      <c r="CU201" s="24"/>
      <c r="CV201" s="24"/>
      <c r="CW201" s="24"/>
      <c r="CX201" s="24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  <c r="ER201" s="26"/>
      <c r="ES201" s="26"/>
      <c r="ET201" s="26"/>
    </row>
    <row r="202" spans="1:150" x14ac:dyDescent="0.3">
      <c r="A202" s="12">
        <v>200</v>
      </c>
      <c r="B202" s="26"/>
      <c r="C202" s="26"/>
      <c r="D202" s="26"/>
      <c r="E202" s="26" t="str">
        <f t="shared" si="3"/>
        <v/>
      </c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4"/>
      <c r="CE202" s="24"/>
      <c r="CF202" s="24"/>
      <c r="CG202" s="24"/>
      <c r="CH202" s="24"/>
      <c r="CI202" s="24"/>
      <c r="CJ202" s="24"/>
      <c r="CK202" s="24"/>
      <c r="CL202" s="24"/>
      <c r="CM202" s="24"/>
      <c r="CN202" s="24"/>
      <c r="CO202" s="24"/>
      <c r="CP202" s="24"/>
      <c r="CQ202" s="24"/>
      <c r="CR202" s="24"/>
      <c r="CS202" s="24"/>
      <c r="CT202" s="24"/>
      <c r="CU202" s="24"/>
      <c r="CV202" s="24"/>
      <c r="CW202" s="24"/>
      <c r="CX202" s="24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  <c r="ER202" s="26"/>
      <c r="ES202" s="26"/>
      <c r="ET202" s="26"/>
    </row>
    <row r="203" spans="1:150" x14ac:dyDescent="0.3"/>
  </sheetData>
  <sheetProtection algorithmName="SHA-512" hashValue="u0z1G1DoTL5DZhhmShbu0X1ekH7m/F//r0GjNK/AcFYNUy7i6pRoGAmGdiIaQXDi7VGXYwRR+RZl+/X6rnR3uQ==" saltValue="txiIkUXt5eM3/iBQNuAn7w==" spinCount="100000" sheet="1" objects="1" scenarios="1"/>
  <mergeCells count="10">
    <mergeCell ref="A1:I1"/>
    <mergeCell ref="CD1:CX1"/>
    <mergeCell ref="CY1:EE1"/>
    <mergeCell ref="EF1:ET1"/>
    <mergeCell ref="J1:U1"/>
    <mergeCell ref="V1:AG1"/>
    <mergeCell ref="AH1:AS1"/>
    <mergeCell ref="AT1:BE1"/>
    <mergeCell ref="BF1:BQ1"/>
    <mergeCell ref="BR1:CC1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HPRC_V</vt:lpstr>
      <vt:lpstr>V-DB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 Mandal</dc:creator>
  <cp:lastModifiedBy>Ranjan Mandal</cp:lastModifiedBy>
  <cp:lastPrinted>2025-12-17T19:26:19Z</cp:lastPrinted>
  <dcterms:created xsi:type="dcterms:W3CDTF">2025-06-25T17:22:30Z</dcterms:created>
  <dcterms:modified xsi:type="dcterms:W3CDTF">2025-12-17T19:28:57Z</dcterms:modified>
</cp:coreProperties>
</file>