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120" yWindow="60" windowWidth="19095" windowHeight="8445" activeTab="0"/>
  </bookViews>
  <sheets>
    <sheet name="SELECTION" sheetId="1" r:id="rId1"/>
  </sheets>
</workbook>
</file>

<file path=xl/comments1.xml><?xml version="1.0" encoding="utf-8"?>
<comments xmlns="http://schemas.openxmlformats.org/spreadsheetml/2006/main">
  <authors>
    <author>RANJAN</author>
  </authors>
  <commentList>
    <comment ref="G2" authorId="0">
      <text>
        <r>
          <rPr>
            <b/>
            <sz val="9"/>
            <color indexed="81"/>
            <rFont val="Tahoma"/>
            <charset val="1"/>
          </rPr>
          <t xml:space="preserve">RANJAN:</t>
        </r>
        <r>
          <rPr>
            <sz val="9"/>
            <color indexed="81"/>
            <rFont val="Tahoma"/>
            <charset val="1"/>
          </rPr>
          <t xml:space="preserve">
EXCLUDING 
1. AMOUNT ON VRS UPTO 5L
2. LEAVE ENCASH ON RETIREMENT
3. DEATH-CUM-RETIREMENT BENIFIT
4. COMMUTATION OF PENSIONS
5. EDUCATION SCHOLARSHIP
6. CASH AWARDS IN PUB INT
7. NPS WITHRWALS &amp; MATURITY
8. EPFO CONTRIBUTIONS</t>
        </r>
      </text>
    </comment>
    <comment ref="A7" authorId="0">
      <text>
        <r>
          <rPr>
            <b/>
            <sz val="9"/>
            <color indexed="81"/>
            <rFont val="Tahoma"/>
            <charset val="1"/>
          </rPr>
          <t xml:space="preserve">RANJAN:</t>
        </r>
        <r>
          <rPr>
            <sz val="9"/>
            <color indexed="81"/>
            <rFont val="Tahoma"/>
            <charset val="1"/>
          </rPr>
          <t xml:space="preserve">
LIKE 80D, 80DD, 80DDB, 80E, 80TTA, NPS UPTO 50K ETC.</t>
        </r>
      </text>
    </comment>
  </commentList>
</comments>
</file>

<file path=xl/sharedStrings.xml><?xml version="1.0" encoding="utf-8"?>
<sst xmlns="http://schemas.openxmlformats.org/spreadsheetml/2006/main" uniqueCount="26" count="26">
  <si>
    <t>TAXABLE INCOME</t>
  </si>
  <si>
    <t>GROSS INCOME</t>
  </si>
  <si>
    <t>DEDUCTION (80C)</t>
  </si>
  <si>
    <t>TAX PAYABLE</t>
  </si>
  <si>
    <t>EDUCATIONAL CESS</t>
  </si>
  <si>
    <t>INCOME TAX</t>
  </si>
  <si>
    <t>REBATE U/S 87A</t>
  </si>
  <si>
    <t>SLAB AMT</t>
  </si>
  <si>
    <t>DIFF AMT</t>
  </si>
  <si>
    <t>OLD REGIME</t>
  </si>
  <si>
    <t>NEW REGIME</t>
  </si>
  <si>
    <t>TAX SLAB 1 (0 - 2.5 LAKH)</t>
  </si>
  <si>
    <t>TAX SLAB 7 (ABOVE 15 LAKH)</t>
  </si>
  <si>
    <t>STANDARD DEDUCTION</t>
  </si>
  <si>
    <t>RELIEF U/S 10(13A)</t>
  </si>
  <si>
    <t>CHAPTER VI (OTHER THAN 80C)</t>
  </si>
  <si>
    <t>Less: HBL INTEREST</t>
  </si>
  <si>
    <t>Less: PROFESSION TAX</t>
  </si>
  <si>
    <t>TAX SLAB 2 (&gt;2.5 - 5 LAKH)</t>
  </si>
  <si>
    <t>TAX SLAB 3 (&gt;5 - 7.5 LAKH)</t>
  </si>
  <si>
    <t>TAX SLAB 4 (&gt;7.5 - 10 LAKH)</t>
  </si>
  <si>
    <t>TAX SLAB 5 (&gt;10 - 12.5 LAKH)</t>
  </si>
  <si>
    <t>TAXSLAB 6 (&gt;12.5 - 15 LAKH)</t>
  </si>
  <si>
    <t>V1.0</t>
  </si>
  <si>
    <t>PREPARED BY WWW.WETHETEACHERS.IN</t>
  </si>
  <si>
    <t>IS/ARE BEST FOR YOU</t>
  </si>
</sst>
</file>

<file path=xl/styles.xml><?xml version="1.0" encoding="utf-8"?>
<styleSheet xmlns="http://schemas.openxmlformats.org/spreadsheetml/2006/main">
  <numFmts count="5">
    <numFmt numFmtId="0" formatCode="General"/>
    <numFmt numFmtId="164" formatCode="_(* #,##0_);_(* \(#,##0\);_(* &quot;-&quot;??_);_(@_)"/>
    <numFmt numFmtId="9" formatCode="0%"/>
    <numFmt numFmtId="3" formatCode="#,##0"/>
    <numFmt numFmtId="165" formatCode="_(* #,##0.00_);_(* \(#,##0.00\);_(* &quot;-&quot;??_);_(@_)"/>
  </numFmts>
  <fonts count="7">
    <font>
      <name val="Calibri"/>
      <sz val="11"/>
    </font>
    <font>
      <name val="Calibri"/>
      <sz val="16"/>
      <color rgb="FF000000"/>
    </font>
    <font>
      <name val="Calibri"/>
      <sz val="11"/>
      <color rgb="FF000000"/>
    </font>
    <font>
      <name val="Calibri"/>
      <b/>
      <sz val="11"/>
      <color rgb="FF000000"/>
    </font>
    <font>
      <name val="Calibri"/>
      <sz val="22"/>
      <color rgb="FF000000"/>
    </font>
    <font>
      <name val="Calibri"/>
      <sz val="9"/>
      <color rgb="FF000000"/>
    </font>
    <font>
      <name val="Calibri"/>
      <sz val="11"/>
      <color rgb="FF000000"/>
    </font>
  </fonts>
  <fills count="9">
    <fill>
      <patternFill patternType="none"/>
    </fill>
    <fill>
      <patternFill patternType="gray125"/>
    </fill>
    <fill>
      <patternFill patternType="solid">
        <fgColor rgb="FF96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D9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5" fontId="6" fillId="0" borderId="0">
      <alignment vertical="bottom"/>
      <protection locked="0" hidden="0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bottom"/>
      <protection locked="1" hidden="1"/>
    </xf>
    <xf numFmtId="0" fontId="1" fillId="0" borderId="0" xfId="0" applyFont="1" applyFill="1" applyBorder="1" applyAlignment="1">
      <alignment horizontal="center" vertical="bottom"/>
      <protection locked="1" hidden="1"/>
    </xf>
    <xf numFmtId="0" fontId="1" fillId="0" borderId="0" xfId="0" applyFont="1" applyAlignment="1">
      <alignment vertical="bottom"/>
      <protection locked="1" hidden="1"/>
    </xf>
    <xf numFmtId="0" fontId="1" fillId="3" borderId="1" xfId="0" applyFont="1" applyFill="1" applyBorder="1" applyAlignment="1">
      <alignment horizontal="center" vertical="bottom"/>
      <protection locked="1" hidden="1"/>
    </xf>
    <xf numFmtId="0" fontId="2" fillId="0" borderId="2" xfId="0" applyBorder="1" applyAlignment="1">
      <alignment horizontal="left" vertical="center"/>
      <protection locked="1" hidden="1"/>
    </xf>
    <xf numFmtId="0" fontId="2" fillId="0" borderId="3" xfId="0" applyBorder="1" applyAlignment="1">
      <alignment horizontal="left" vertical="center"/>
      <protection locked="1" hidden="1"/>
    </xf>
    <xf numFmtId="164" fontId="2" fillId="4" borderId="1" xfId="1" applyNumberFormat="1" applyFont="1" applyFill="1" applyBorder="1">
      <alignment vertical="center"/>
      <protection locked="0" hidden="0"/>
    </xf>
    <xf numFmtId="164" fontId="2" fillId="0" borderId="0" xfId="1" applyNumberFormat="1" applyFont="1">
      <alignment vertical="center"/>
      <protection locked="1" hidden="1"/>
    </xf>
    <xf numFmtId="0" fontId="2" fillId="0" borderId="0" xfId="0">
      <alignment vertical="center"/>
      <protection locked="1" hidden="1"/>
    </xf>
    <xf numFmtId="164" fontId="2" fillId="5" borderId="1" xfId="1" applyNumberFormat="1" applyFont="1" applyFill="1" applyBorder="1">
      <alignment vertical="center"/>
      <protection locked="1" hidden="1"/>
    </xf>
    <xf numFmtId="164" fontId="2" fillId="0" borderId="1" xfId="1" applyNumberFormat="1" applyFont="1" applyBorder="1">
      <alignment vertical="center"/>
      <protection locked="1" hidden="1"/>
    </xf>
    <xf numFmtId="164" fontId="2" fillId="0" borderId="1" xfId="0" applyNumberFormat="1" applyBorder="1">
      <alignment vertical="center"/>
      <protection locked="1" hidden="1"/>
    </xf>
    <xf numFmtId="164" fontId="2" fillId="0" borderId="0" xfId="0" applyNumberFormat="1">
      <alignment vertical="center"/>
      <protection locked="1" hidden="1"/>
    </xf>
    <xf numFmtId="164" fontId="2" fillId="0" borderId="0" xfId="0" applyNumberFormat="1">
      <alignment vertical="center"/>
    </xf>
    <xf numFmtId="0" fontId="2" fillId="0" borderId="0" xfId="0" applyAlignment="1">
      <alignment horizontal="center" vertical="center"/>
    </xf>
    <xf numFmtId="0" fontId="2" fillId="0" borderId="1" xfId="0" applyBorder="1">
      <alignment vertical="center"/>
      <protection locked="1" hidden="1"/>
    </xf>
    <xf numFmtId="9" fontId="2" fillId="0" borderId="1" xfId="0" applyNumberFormat="1" applyBorder="1" applyAlignment="1">
      <alignment horizontal="center" vertical="center"/>
      <protection locked="1" hidden="1"/>
    </xf>
    <xf numFmtId="164" fontId="2" fillId="0" borderId="0" xfId="0" applyNumberFormat="1" applyBorder="1">
      <alignment vertical="center"/>
      <protection locked="1" hidden="1"/>
    </xf>
    <xf numFmtId="164" fontId="2" fillId="0" borderId="0" xfId="1" applyNumberFormat="1" applyFont="1" applyBorder="1">
      <alignment vertical="center"/>
    </xf>
    <xf numFmtId="164" fontId="2" fillId="0" borderId="0" xfId="1" applyNumberFormat="1" applyFont="1" applyBorder="1">
      <alignment vertical="center"/>
      <protection locked="1" hidden="1"/>
    </xf>
    <xf numFmtId="3" fontId="2" fillId="0" borderId="0" xfId="0" applyNumberFormat="1">
      <alignment vertical="center"/>
      <protection locked="1" hidden="1"/>
    </xf>
    <xf numFmtId="3" fontId="2" fillId="0" borderId="0" xfId="0" applyNumberFormat="1">
      <alignment vertical="center"/>
    </xf>
    <xf numFmtId="164" fontId="2" fillId="0" borderId="1" xfId="0" applyNumberFormat="1" applyBorder="1" applyAlignment="1">
      <alignment vertical="bottom"/>
      <protection locked="1" hidden="1"/>
    </xf>
    <xf numFmtId="0" fontId="2" fillId="0" borderId="0" xfId="0" applyAlignment="1">
      <alignment vertical="bottom"/>
      <protection locked="1" hidden="1"/>
    </xf>
    <xf numFmtId="0" fontId="2" fillId="6" borderId="2" xfId="0" applyFill="1" applyBorder="1" applyAlignment="1">
      <alignment horizontal="left" vertical="center"/>
      <protection locked="1" hidden="1"/>
    </xf>
    <xf numFmtId="0" fontId="2" fillId="6" borderId="3" xfId="0" applyFill="1" applyBorder="1" applyAlignment="1">
      <alignment horizontal="left" vertical="center"/>
      <protection locked="1" hidden="1"/>
    </xf>
    <xf numFmtId="164" fontId="3" fillId="6" borderId="1" xfId="0" applyNumberFormat="1" applyFont="1" applyFill="1" applyBorder="1">
      <alignment vertical="center"/>
      <protection locked="1" hidden="1"/>
    </xf>
    <xf numFmtId="0" fontId="4" fillId="7" borderId="1" xfId="0" applyFont="1" applyFill="1" applyBorder="1" applyAlignment="1">
      <alignment horizontal="center" vertical="bottom"/>
      <protection locked="1" hidden="1"/>
    </xf>
    <xf numFmtId="0" fontId="4" fillId="8" borderId="1" xfId="0" applyFont="1" applyFill="1" applyBorder="1" applyAlignment="1">
      <alignment horizontal="center" vertical="bottom"/>
      <protection locked="1" hidden="1"/>
    </xf>
    <xf numFmtId="0" fontId="5" fillId="0" borderId="4" xfId="0" applyFont="1" applyBorder="1" applyAlignment="1">
      <alignment horizontal="right" vertical="bottom"/>
      <protection locked="1" hidden="1"/>
    </xf>
    <xf numFmtId="0" fontId="5" fillId="0" borderId="0" xfId="0" applyFont="1" applyAlignment="1">
      <alignment horizontal="center" vertical="center"/>
      <protection locked="1" hidden="1"/>
    </xf>
  </cellXfs>
  <cellStyles count="2">
    <cellStyle name="常规" xfId="0" builtinId="0"/>
    <cellStyle name="千位分隔" xfId="1" builtinId="3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22"/>
  <sheetViews>
    <sheetView tabSelected="1" workbookViewId="0" zoomScale="51">
      <selection activeCell="C3" sqref="C3"/>
    </sheetView>
  </sheetViews>
  <sheetFormatPr defaultRowHeight="15.0" defaultColWidth="10"/>
  <cols>
    <col min="1" max="1" customWidth="1" width="25.855469" style="0"/>
    <col min="2" max="2" customWidth="1" width="4.7109375" style="0"/>
    <col min="3" max="3" customWidth="1" width="11.5703125" style="0"/>
    <col min="4" max="4" hidden="1" width="10.855469" style="0"/>
    <col min="5" max="5" hidden="1" width="10.855469" style="0"/>
    <col min="6" max="6" customWidth="1" width="1.4257812" style="0"/>
    <col min="7" max="7" customWidth="1" width="25.855469" style="0"/>
    <col min="8" max="8" customWidth="1" width="4.7109375" style="0"/>
    <col min="9" max="9" customWidth="1" width="11.7109375" style="0"/>
    <col min="10" max="10" hidden="1" width="11.285156" style="0"/>
    <col min="11" max="11" hidden="1" width="10.0" style="0"/>
    <col min="12" max="12" customWidth="1" width="6.4257812" style="0"/>
    <col min="257" max="16384" width="9" style="0" hidden="0"/>
  </cols>
  <sheetData>
    <row r="1" spans="8:8" ht="21.0">
      <c r="A1" s="1" t="s">
        <v>9</v>
      </c>
      <c r="B1" s="1"/>
      <c r="C1" s="1"/>
      <c r="D1" s="2"/>
      <c r="E1" s="2"/>
      <c r="F1" s="3"/>
      <c r="G1" s="4" t="s">
        <v>10</v>
      </c>
      <c r="H1" s="4"/>
      <c r="I1" s="4"/>
    </row>
    <row r="2" spans="8:8" ht="20.1" customHeight="1">
      <c r="A2" s="5" t="s">
        <v>1</v>
      </c>
      <c r="B2" s="6"/>
      <c r="C2" s="7"/>
      <c r="D2" s="8"/>
      <c r="E2" s="8"/>
      <c r="F2" s="9"/>
      <c r="G2" s="5" t="s">
        <v>1</v>
      </c>
      <c r="H2" s="6"/>
      <c r="I2" s="10">
        <f>C2</f>
        <v>0.0</v>
      </c>
    </row>
    <row r="3" spans="8:8" ht="20.1" customHeight="1">
      <c r="A3" s="5" t="s">
        <v>14</v>
      </c>
      <c r="B3" s="6"/>
      <c r="C3" s="7"/>
      <c r="D3" s="8"/>
      <c r="E3" s="8"/>
      <c r="F3" s="9"/>
      <c r="G3" s="5" t="s">
        <v>14</v>
      </c>
      <c r="H3" s="6"/>
      <c r="I3" s="11">
        <v>0.0</v>
      </c>
    </row>
    <row r="4" spans="8:8" ht="20.1" customHeight="1">
      <c r="A4" s="5" t="s">
        <v>17</v>
      </c>
      <c r="B4" s="6"/>
      <c r="C4" s="7"/>
      <c r="D4" s="8"/>
      <c r="E4" s="8"/>
      <c r="F4" s="9"/>
      <c r="G4" s="5" t="s">
        <v>17</v>
      </c>
      <c r="H4" s="6"/>
      <c r="I4" s="11">
        <v>0.0</v>
      </c>
    </row>
    <row r="5" spans="8:8" ht="20.1" customHeight="1">
      <c r="A5" s="5" t="s">
        <v>13</v>
      </c>
      <c r="B5" s="6"/>
      <c r="C5" s="11">
        <v>50000.0</v>
      </c>
      <c r="D5" s="8"/>
      <c r="E5" s="8"/>
      <c r="F5" s="9"/>
      <c r="G5" s="5" t="s">
        <v>13</v>
      </c>
      <c r="H5" s="6"/>
      <c r="I5" s="11">
        <v>0.0</v>
      </c>
    </row>
    <row r="6" spans="8:8" ht="20.1" customHeight="1">
      <c r="A6" s="5" t="s">
        <v>2</v>
      </c>
      <c r="B6" s="6"/>
      <c r="C6" s="7"/>
      <c r="D6" s="8"/>
      <c r="E6" s="8"/>
      <c r="F6" s="9"/>
      <c r="G6" s="5" t="s">
        <v>2</v>
      </c>
      <c r="H6" s="6"/>
      <c r="I6" s="11">
        <v>0.0</v>
      </c>
    </row>
    <row r="7" spans="8:8" ht="20.1" customHeight="1">
      <c r="A7" s="5" t="s">
        <v>15</v>
      </c>
      <c r="B7" s="6"/>
      <c r="C7" s="7"/>
      <c r="D7" s="8"/>
      <c r="E7" s="8"/>
      <c r="F7" s="9"/>
      <c r="G7" s="5" t="s">
        <v>15</v>
      </c>
      <c r="H7" s="6"/>
      <c r="I7" s="11">
        <v>0.0</v>
      </c>
    </row>
    <row r="8" spans="8:8" ht="20.1" customHeight="1">
      <c r="A8" s="5" t="s">
        <v>16</v>
      </c>
      <c r="B8" s="6"/>
      <c r="C8" s="7"/>
      <c r="D8" s="8"/>
      <c r="E8" s="8"/>
      <c r="F8" s="9"/>
      <c r="G8" s="5" t="s">
        <v>16</v>
      </c>
      <c r="H8" s="6"/>
      <c r="I8" s="11">
        <v>0.0</v>
      </c>
    </row>
    <row r="9" spans="8:8" ht="20.1" customHeight="1">
      <c r="A9" s="5" t="s">
        <v>0</v>
      </c>
      <c r="B9" s="6"/>
      <c r="C9" s="12">
        <f>C2-C3-C4-C5-C6-C7-C8</f>
        <v>-50000.0</v>
      </c>
      <c r="D9" s="13" t="s">
        <v>8</v>
      </c>
      <c r="E9" s="13" t="s">
        <v>7</v>
      </c>
      <c r="F9" s="9"/>
      <c r="G9" s="5" t="s">
        <v>0</v>
      </c>
      <c r="H9" s="6"/>
      <c r="I9" s="12">
        <f>I2-I3-I4-I5-I6-I7-I8</f>
        <v>0.0</v>
      </c>
      <c r="J9" s="14" t="s">
        <v>8</v>
      </c>
      <c r="K9" s="14" t="s">
        <v>7</v>
      </c>
      <c r="L9" s="15"/>
    </row>
    <row r="10" spans="8:8" ht="20.1" customHeight="1">
      <c r="A10" s="16" t="s">
        <v>11</v>
      </c>
      <c r="B10" s="17">
        <v>0.0</v>
      </c>
      <c r="C10" s="11">
        <f t="shared" si="0" ref="C10:C16">E10*B10</f>
        <v>0.0</v>
      </c>
      <c r="D10" s="13"/>
      <c r="E10" s="18">
        <v>250000.0</v>
      </c>
      <c r="F10" s="9"/>
      <c r="G10" s="16" t="s">
        <v>11</v>
      </c>
      <c r="H10" s="17">
        <v>0.0</v>
      </c>
      <c r="I10" s="11">
        <f t="shared" si="1" ref="I10:I16">K10*H10</f>
        <v>0.0</v>
      </c>
      <c r="K10" s="19">
        <v>250000.0</v>
      </c>
    </row>
    <row r="11" spans="8:8" ht="20.1" customHeight="1">
      <c r="A11" s="16" t="s">
        <v>18</v>
      </c>
      <c r="B11" s="17">
        <v>0.05</v>
      </c>
      <c r="C11" s="11">
        <f t="shared" si="0"/>
        <v>0.0</v>
      </c>
      <c r="D11" s="13">
        <f>IF((C9-E10)&lt;=0,0,C9-E10)</f>
        <v>0.0</v>
      </c>
      <c r="E11" s="20">
        <f t="shared" si="2" ref="E11:E15">IF(D11&gt;=250000,250000,D11)</f>
        <v>0.0</v>
      </c>
      <c r="F11" s="9"/>
      <c r="G11" s="16" t="s">
        <v>18</v>
      </c>
      <c r="H11" s="17">
        <v>0.05</v>
      </c>
      <c r="I11" s="11">
        <f t="shared" si="1"/>
        <v>0.0</v>
      </c>
      <c r="J11" s="14">
        <f>IF((I9-K10)&lt;=0,0,I9-K10)</f>
        <v>0.0</v>
      </c>
      <c r="K11" s="19">
        <f t="shared" si="3" ref="K11:K15">IF(J11&gt;=250000,250000,J11)</f>
        <v>0.0</v>
      </c>
    </row>
    <row r="12" spans="8:8" ht="20.1" customHeight="1">
      <c r="A12" s="16" t="s">
        <v>19</v>
      </c>
      <c r="B12" s="17">
        <v>0.2</v>
      </c>
      <c r="C12" s="11">
        <f t="shared" si="0"/>
        <v>0.0</v>
      </c>
      <c r="D12" s="21">
        <f>IF((C9-E10-E11)&lt;=0,0,C9-E10-E11)</f>
        <v>0.0</v>
      </c>
      <c r="E12" s="20">
        <f t="shared" si="2"/>
        <v>0.0</v>
      </c>
      <c r="F12" s="9"/>
      <c r="G12" s="16" t="s">
        <v>19</v>
      </c>
      <c r="H12" s="17">
        <v>0.1</v>
      </c>
      <c r="I12" s="11">
        <f t="shared" si="1"/>
        <v>0.0</v>
      </c>
      <c r="J12" s="22">
        <f>IF((I9-K10-K11)&lt;=0,0,I9-K10-K11)</f>
        <v>0.0</v>
      </c>
      <c r="K12" s="19">
        <f t="shared" si="3"/>
        <v>0.0</v>
      </c>
    </row>
    <row r="13" spans="8:8" ht="20.1" customHeight="1">
      <c r="A13" s="16" t="s">
        <v>20</v>
      </c>
      <c r="B13" s="17">
        <v>0.2</v>
      </c>
      <c r="C13" s="11">
        <f t="shared" si="0"/>
        <v>0.0</v>
      </c>
      <c r="D13" s="21">
        <f>IF((C9-E10-E11-E12)&lt;=0,0,C9-E10-E11-E12)</f>
        <v>0.0</v>
      </c>
      <c r="E13" s="20">
        <f t="shared" si="2"/>
        <v>0.0</v>
      </c>
      <c r="F13" s="9"/>
      <c r="G13" s="16" t="s">
        <v>20</v>
      </c>
      <c r="H13" s="17">
        <v>0.15</v>
      </c>
      <c r="I13" s="11">
        <f t="shared" si="1"/>
        <v>0.0</v>
      </c>
      <c r="J13" s="22">
        <f>IF((I9-K10-K11-K12)&lt;=0,0,I9-K10-K11-K12)</f>
        <v>0.0</v>
      </c>
      <c r="K13" s="19">
        <f t="shared" si="3"/>
        <v>0.0</v>
      </c>
    </row>
    <row r="14" spans="8:8" ht="20.1" customHeight="1">
      <c r="A14" s="16" t="s">
        <v>21</v>
      </c>
      <c r="B14" s="17">
        <v>0.3</v>
      </c>
      <c r="C14" s="11">
        <f t="shared" si="0"/>
        <v>0.0</v>
      </c>
      <c r="D14" s="21">
        <f>IF((C9-E10-E11-E12-E13)&lt;=0,0,C9-E10-E11-E12-E13)</f>
        <v>0.0</v>
      </c>
      <c r="E14" s="20">
        <f t="shared" si="2"/>
        <v>0.0</v>
      </c>
      <c r="F14" s="9"/>
      <c r="G14" s="16" t="s">
        <v>21</v>
      </c>
      <c r="H14" s="17">
        <v>0.2</v>
      </c>
      <c r="I14" s="11">
        <f t="shared" si="1"/>
        <v>0.0</v>
      </c>
      <c r="J14" s="22">
        <f>IF((I9-K10-K11-K12-K13)&lt;=0,0,I9-K10-K11-K12-K13)</f>
        <v>0.0</v>
      </c>
      <c r="K14" s="19">
        <f t="shared" si="3"/>
        <v>0.0</v>
      </c>
    </row>
    <row r="15" spans="8:8" ht="20.1" customHeight="1">
      <c r="A15" s="16" t="s">
        <v>22</v>
      </c>
      <c r="B15" s="17">
        <v>0.3</v>
      </c>
      <c r="C15" s="11">
        <f t="shared" si="0"/>
        <v>0.0</v>
      </c>
      <c r="D15" s="21">
        <f>IF((C9-E10-E11-E12-E13-E14)&lt;=0,0,C9-E10-E11-E12-E13-E14)</f>
        <v>0.0</v>
      </c>
      <c r="E15" s="20">
        <f t="shared" si="2"/>
        <v>0.0</v>
      </c>
      <c r="F15" s="9"/>
      <c r="G15" s="16" t="s">
        <v>22</v>
      </c>
      <c r="H15" s="17">
        <v>0.25</v>
      </c>
      <c r="I15" s="11">
        <f t="shared" si="1"/>
        <v>0.0</v>
      </c>
      <c r="J15" s="22">
        <f>IF((I9-K10-K11-K12-K13-K14)&lt;=0,0,I9-K10-K11-K12-K13-K14)</f>
        <v>0.0</v>
      </c>
      <c r="K15" s="19">
        <f t="shared" si="3"/>
        <v>0.0</v>
      </c>
    </row>
    <row r="16" spans="8:8" ht="20.1" customHeight="1">
      <c r="A16" s="16" t="s">
        <v>12</v>
      </c>
      <c r="B16" s="17">
        <v>0.3</v>
      </c>
      <c r="C16" s="11">
        <f t="shared" si="0"/>
        <v>0.0</v>
      </c>
      <c r="D16" s="21">
        <f>IF((C9-E10-E11-E12-E13-E14-E15)&lt;=0,0,C9-E10-E11-E12-E13-E14-E15)</f>
        <v>0.0</v>
      </c>
      <c r="E16" s="20">
        <f>D16</f>
        <v>0.0</v>
      </c>
      <c r="F16" s="9"/>
      <c r="G16" s="16" t="s">
        <v>12</v>
      </c>
      <c r="H16" s="17">
        <v>0.3</v>
      </c>
      <c r="I16" s="11">
        <f t="shared" si="1"/>
        <v>0.0</v>
      </c>
      <c r="J16" s="22">
        <f>IF((I9-K10-K11-K12-K13-K14-K15)&lt;=0,0,I9-K10-K11-K12-K13-K14-K15)</f>
        <v>0.0</v>
      </c>
      <c r="K16" s="19">
        <f>J16</f>
        <v>0.0</v>
      </c>
    </row>
    <row r="17" spans="8:8" ht="20.1" customHeight="1">
      <c r="A17" s="5" t="s">
        <v>5</v>
      </c>
      <c r="B17" s="6"/>
      <c r="C17" s="12">
        <f>SUM(C10:C16)</f>
        <v>0.0</v>
      </c>
      <c r="D17" s="9"/>
      <c r="E17" s="9"/>
      <c r="F17" s="9"/>
      <c r="G17" s="5" t="s">
        <v>5</v>
      </c>
      <c r="H17" s="6"/>
      <c r="I17" s="23">
        <f>SUM(I10:I16)</f>
        <v>0.0</v>
      </c>
    </row>
    <row r="18" spans="8:8" ht="19.5" customHeight="1">
      <c r="A18" s="5" t="s">
        <v>6</v>
      </c>
      <c r="B18" s="6"/>
      <c r="C18" s="12">
        <f>IF(C9&gt;500000,0,C11)</f>
        <v>0.0</v>
      </c>
      <c r="D18" s="24"/>
      <c r="E18" s="24"/>
      <c r="F18" s="24"/>
      <c r="G18" s="5" t="s">
        <v>6</v>
      </c>
      <c r="H18" s="6"/>
      <c r="I18" s="12">
        <f>IF(I2&gt;500000,0,I11)</f>
        <v>0.0</v>
      </c>
    </row>
    <row r="19" spans="8:8" ht="19.5" customHeight="1">
      <c r="A19" s="5" t="s">
        <v>4</v>
      </c>
      <c r="B19" s="6"/>
      <c r="C19" s="12">
        <f>IF((C17-C18)&gt;0,ROUND(C17*0.02,0)+ROUND(C17*0.02,0),0)</f>
        <v>0.0</v>
      </c>
      <c r="D19" s="24"/>
      <c r="E19" s="24"/>
      <c r="F19" s="24"/>
      <c r="G19" s="5" t="s">
        <v>4</v>
      </c>
      <c r="H19" s="6"/>
      <c r="I19" s="12">
        <f>IF((I17-I18)&gt;0,ROUND(I17*0.02,0)+ROUND(I17*0.02,0),0)</f>
        <v>0.0</v>
      </c>
    </row>
    <row r="20" spans="8:8" ht="19.5" customHeight="1">
      <c r="A20" s="25" t="s">
        <v>3</v>
      </c>
      <c r="B20" s="26"/>
      <c r="C20" s="27">
        <f>ROUND(C17-C18+C19,0)</f>
        <v>0.0</v>
      </c>
      <c r="D20" s="24"/>
      <c r="E20" s="24"/>
      <c r="F20" s="24"/>
      <c r="G20" s="25" t="s">
        <v>3</v>
      </c>
      <c r="H20" s="26"/>
      <c r="I20" s="27">
        <f>ROUND(I17-I18+I19,0)</f>
        <v>0.0</v>
      </c>
    </row>
    <row r="21" spans="8:8" ht="28.5">
      <c r="A21" s="28" t="str">
        <f>IF(I20&gt;C20,A1,IF(C20=I20,"BOTH",G1))</f>
        <v>BOTH</v>
      </c>
      <c r="B21" s="29" t="s">
        <v>25</v>
      </c>
      <c r="C21" s="29"/>
      <c r="D21" s="29"/>
      <c r="E21" s="29"/>
      <c r="F21" s="29"/>
      <c r="G21" s="29"/>
      <c r="H21" s="29"/>
      <c r="I21" s="29"/>
    </row>
    <row r="22" spans="8:8">
      <c r="A22" s="30" t="s">
        <v>24</v>
      </c>
      <c r="B22" s="30"/>
      <c r="C22" s="30"/>
      <c r="D22" s="30"/>
      <c r="E22" s="30"/>
      <c r="F22" s="30"/>
      <c r="G22" s="30"/>
      <c r="H22" s="30"/>
      <c r="I22" s="31" t="s">
        <v>23</v>
      </c>
    </row>
  </sheetData>
  <sheetProtection password="8e1c" sheet="1" objects="1" scenarios="1"/>
  <mergeCells count="28">
    <mergeCell ref="A22:H22"/>
    <mergeCell ref="A17:B17"/>
    <mergeCell ref="G1:I1"/>
    <mergeCell ref="A7:B7"/>
    <mergeCell ref="G9:H9"/>
    <mergeCell ref="A9:B9"/>
    <mergeCell ref="G4:H4"/>
    <mergeCell ref="A1:C1"/>
    <mergeCell ref="G2:H2"/>
    <mergeCell ref="A4:B4"/>
    <mergeCell ref="G8:H8"/>
    <mergeCell ref="G7:H7"/>
    <mergeCell ref="A6:B6"/>
    <mergeCell ref="A5:B5"/>
    <mergeCell ref="G3:H3"/>
    <mergeCell ref="A8:B8"/>
    <mergeCell ref="G5:H5"/>
    <mergeCell ref="A2:B2"/>
    <mergeCell ref="A3:B3"/>
    <mergeCell ref="G6:H6"/>
    <mergeCell ref="G17:H17"/>
    <mergeCell ref="B21:I21"/>
    <mergeCell ref="A20:B20"/>
    <mergeCell ref="G20:H20"/>
    <mergeCell ref="A19:B19"/>
    <mergeCell ref="A18:B18"/>
    <mergeCell ref="G18:H18"/>
    <mergeCell ref="G19:H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RANJAN</dc:creator>
  <cp:lastModifiedBy>RANJAN</cp:lastModifiedBy>
  <dcterms:created xsi:type="dcterms:W3CDTF">2019-09-12T23:00:22Z</dcterms:created>
  <dcterms:modified xsi:type="dcterms:W3CDTF">2020-02-02T17:04:43Z</dcterms:modified>
</cp:coreProperties>
</file>