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TheTeachers\wtt\files\"/>
    </mc:Choice>
  </mc:AlternateContent>
  <xr:revisionPtr revIDLastSave="0" documentId="13_ncr:1_{421A22F0-14A8-4DA7-A9D2-5DBD7142F0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6" i="1" l="1"/>
  <c r="D8" i="1"/>
  <c r="I2" i="1" l="1"/>
  <c r="I3" i="1" l="1"/>
  <c r="I7" i="1"/>
  <c r="I5" i="1"/>
  <c r="I4" i="1"/>
  <c r="I6" i="1" l="1"/>
  <c r="I9" i="1" s="1"/>
  <c r="B7" i="1"/>
  <c r="B11" i="1"/>
  <c r="B10" i="1"/>
  <c r="B8" i="1" l="1"/>
  <c r="B9" i="1"/>
  <c r="D2" i="1" l="1"/>
  <c r="D5" i="1" l="1"/>
  <c r="D3" i="1"/>
  <c r="D7" i="1"/>
  <c r="D4" i="1"/>
  <c r="D6" i="1" l="1"/>
  <c r="D9" i="1" s="1"/>
</calcChain>
</file>

<file path=xl/sharedStrings.xml><?xml version="1.0" encoding="utf-8"?>
<sst xmlns="http://schemas.openxmlformats.org/spreadsheetml/2006/main" count="34" uniqueCount="23">
  <si>
    <t>DATE OF JOINING</t>
  </si>
  <si>
    <t>CURRENT BASIC PAY</t>
  </si>
  <si>
    <t>NEW FULL BASIC PAY</t>
  </si>
  <si>
    <t>OLD PART BASIC PAY</t>
  </si>
  <si>
    <t>NEW PART BASIC PAY</t>
  </si>
  <si>
    <t>COMPOSIT BASIC PAY</t>
  </si>
  <si>
    <t>D.A.</t>
  </si>
  <si>
    <t>H.R.A.</t>
  </si>
  <si>
    <t>M.A.</t>
  </si>
  <si>
    <t>GROSS SALARY</t>
  </si>
  <si>
    <t>P.TAX</t>
  </si>
  <si>
    <t>P.F.</t>
  </si>
  <si>
    <t>DAYS IN MONTH</t>
  </si>
  <si>
    <t>DAYS FOR OLD B.P.</t>
  </si>
  <si>
    <t>NET SALARY</t>
  </si>
  <si>
    <t>DAYS OF WITHOUT PAY</t>
  </si>
  <si>
    <t>BASIC PAY</t>
  </si>
  <si>
    <t>SPOUSE H.R.A. (IF ANY)</t>
  </si>
  <si>
    <t>% OF D.A. OF THE MONTH</t>
  </si>
  <si>
    <t>SALARY OF WITHOUT PAY MONTH</t>
  </si>
  <si>
    <t>1ST DATE OF THE MONTH</t>
  </si>
  <si>
    <t>SPOUSE H.R.A.</t>
  </si>
  <si>
    <t>COMPOSIT SALARY CALCULATION (ROPA 2019) FOR 10/20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</si>
</sst>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9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/>
    </xf>
    <xf numFmtId="1" fontId="1" fillId="0" borderId="2" xfId="0" applyNumberFormat="1" applyFont="1" applyFill="1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zoomScaleSheetLayoutView="150" workbookViewId="0">
      <selection activeCell="B2" sqref="B2"/>
    </sheetView>
  </sheetViews>
  <sheetFormatPr defaultColWidth="9.109375" defaultRowHeight="14.4" x14ac:dyDescent="0.3"/>
  <cols>
    <col min="1" max="1" width="25.109375" style="1" customWidth="1"/>
    <col min="2" max="2" width="12" style="1" customWidth="1"/>
    <col min="3" max="3" width="21.44140625" style="1" customWidth="1"/>
    <col min="4" max="4" width="11.88671875" style="1" customWidth="1"/>
    <col min="5" max="5" width="10.6640625" style="1" customWidth="1"/>
    <col min="6" max="6" width="15" style="1" customWidth="1"/>
    <col min="7" max="7" width="11.33203125" style="1" customWidth="1"/>
    <col min="8" max="8" width="21" style="1" bestFit="1" customWidth="1"/>
    <col min="9" max="9" width="12" style="1" bestFit="1" customWidth="1"/>
    <col min="10" max="10" width="9.109375" style="1"/>
    <col min="11" max="11" width="9.6640625" style="1" customWidth="1"/>
    <col min="12" max="12" width="10.6640625" style="1" customWidth="1"/>
    <col min="13" max="16384" width="9.109375" style="1"/>
  </cols>
  <sheetData>
    <row r="1" spans="1:12" s="4" customFormat="1" ht="31.2" customHeight="1" x14ac:dyDescent="0.3">
      <c r="A1" s="27" t="s">
        <v>22</v>
      </c>
      <c r="B1" s="27"/>
      <c r="C1" s="27"/>
      <c r="D1" s="27"/>
      <c r="E1" s="5"/>
      <c r="F1" s="26" t="s">
        <v>19</v>
      </c>
      <c r="G1" s="26"/>
      <c r="H1" s="26"/>
      <c r="I1" s="26"/>
      <c r="J1" s="5"/>
      <c r="K1" s="5"/>
      <c r="L1" s="5"/>
    </row>
    <row r="2" spans="1:12" s="4" customFormat="1" ht="22.8" customHeight="1" x14ac:dyDescent="0.3">
      <c r="A2" s="7" t="s">
        <v>0</v>
      </c>
      <c r="B2" s="20">
        <v>40745</v>
      </c>
      <c r="C2" s="8" t="s">
        <v>5</v>
      </c>
      <c r="D2" s="9">
        <f>IF(B3=0,0,ROUND(B8+B9,0))</f>
        <v>42861</v>
      </c>
      <c r="F2" s="23" t="s">
        <v>15</v>
      </c>
      <c r="G2" s="28">
        <v>5</v>
      </c>
      <c r="H2" s="8" t="s">
        <v>5</v>
      </c>
      <c r="I2" s="9">
        <f>ROUND(G7/G6*(G6-G2),0)</f>
        <v>36568</v>
      </c>
      <c r="J2" s="5"/>
      <c r="K2" s="5"/>
      <c r="L2" s="5"/>
    </row>
    <row r="3" spans="1:12" s="4" customFormat="1" ht="22.8" customHeight="1" x14ac:dyDescent="0.3">
      <c r="A3" s="10" t="s">
        <v>1</v>
      </c>
      <c r="B3" s="11">
        <v>42400</v>
      </c>
      <c r="C3" s="8" t="s">
        <v>6</v>
      </c>
      <c r="D3" s="9">
        <f>IF(B3=0,0,ROUND(D2*B5,0))</f>
        <v>1286</v>
      </c>
      <c r="F3" s="23"/>
      <c r="G3" s="28"/>
      <c r="H3" s="8" t="s">
        <v>6</v>
      </c>
      <c r="I3" s="9">
        <f>ROUND(I2*G8,0)</f>
        <v>1097</v>
      </c>
    </row>
    <row r="4" spans="1:12" s="4" customFormat="1" ht="22.8" customHeight="1" x14ac:dyDescent="0.3">
      <c r="A4" s="10" t="s">
        <v>11</v>
      </c>
      <c r="B4" s="12">
        <v>4000</v>
      </c>
      <c r="C4" s="8" t="s">
        <v>7</v>
      </c>
      <c r="D4" s="9">
        <f>IF(B30,0,IF(B6=0,ROUND(D2*12%,0),12000-B6))</f>
        <v>5143</v>
      </c>
      <c r="F4" s="23" t="s">
        <v>20</v>
      </c>
      <c r="G4" s="24">
        <v>44378</v>
      </c>
      <c r="H4" s="8" t="s">
        <v>7</v>
      </c>
      <c r="I4" s="9">
        <f>IF(I2=0,0,IF(G9=0,ROUND(I2*12%,0),12000-G9))</f>
        <v>4388</v>
      </c>
    </row>
    <row r="5" spans="1:12" s="4" customFormat="1" ht="22.8" customHeight="1" x14ac:dyDescent="0.3">
      <c r="A5" s="10" t="s">
        <v>18</v>
      </c>
      <c r="B5" s="13">
        <v>0.03</v>
      </c>
      <c r="C5" s="8" t="s">
        <v>8</v>
      </c>
      <c r="D5" s="9">
        <f>IF(D2=0,0,500)</f>
        <v>500</v>
      </c>
      <c r="F5" s="23"/>
      <c r="G5" s="25"/>
      <c r="H5" s="8" t="s">
        <v>8</v>
      </c>
      <c r="I5" s="9">
        <f>IF(I2=0,0,ROUND(500/G6*(G6-G2),0))</f>
        <v>419</v>
      </c>
    </row>
    <row r="6" spans="1:12" s="4" customFormat="1" ht="22.8" customHeight="1" x14ac:dyDescent="0.3">
      <c r="A6" s="10" t="s">
        <v>17</v>
      </c>
      <c r="B6" s="12">
        <v>0</v>
      </c>
      <c r="C6" s="8" t="s">
        <v>9</v>
      </c>
      <c r="D6" s="9">
        <f>SUM(D2:D5)</f>
        <v>49790</v>
      </c>
      <c r="F6" s="21" t="s">
        <v>12</v>
      </c>
      <c r="G6" s="22">
        <f>DAY(EOMONTH(G4,0))</f>
        <v>31</v>
      </c>
      <c r="H6" s="8" t="s">
        <v>9</v>
      </c>
      <c r="I6" s="9">
        <f>SUM(I2:I5)</f>
        <v>42472</v>
      </c>
    </row>
    <row r="7" spans="1:12" s="4" customFormat="1" ht="22.8" customHeight="1" x14ac:dyDescent="0.3">
      <c r="A7" s="8" t="s">
        <v>2</v>
      </c>
      <c r="B7" s="14">
        <f>ROUND(B3*1.03,-2)</f>
        <v>43700</v>
      </c>
      <c r="C7" s="8" t="s">
        <v>10</v>
      </c>
      <c r="D7" s="9">
        <f>IF(D2&gt;=40000,200,IF(D2&gt;25000,150,IF(D2&gt;15000,130,IF(D2&gt;9000,110,0))))</f>
        <v>200</v>
      </c>
      <c r="F7" s="18" t="s">
        <v>16</v>
      </c>
      <c r="G7" s="2">
        <v>43600</v>
      </c>
      <c r="H7" s="8" t="s">
        <v>10</v>
      </c>
      <c r="I7" s="9">
        <f>IF(I2&gt;=40000,200,IF(I2&gt;25000,150,IF(I2&gt;15000,130,IF(I2&gt;9000,110,0))))</f>
        <v>150</v>
      </c>
    </row>
    <row r="8" spans="1:12" s="4" customFormat="1" ht="22.8" customHeight="1" x14ac:dyDescent="0.3">
      <c r="A8" s="8" t="s">
        <v>3</v>
      </c>
      <c r="B8" s="14">
        <f>ROUND(B3/B10*B11,2)</f>
        <v>27354.84</v>
      </c>
      <c r="C8" s="8" t="s">
        <v>11</v>
      </c>
      <c r="D8" s="9">
        <f>B4</f>
        <v>4000</v>
      </c>
      <c r="F8" s="18" t="s">
        <v>6</v>
      </c>
      <c r="G8" s="15">
        <v>0.03</v>
      </c>
      <c r="H8" s="8" t="s">
        <v>11</v>
      </c>
      <c r="I8" s="19">
        <v>5000</v>
      </c>
    </row>
    <row r="9" spans="1:12" s="4" customFormat="1" ht="22.8" customHeight="1" x14ac:dyDescent="0.3">
      <c r="A9" s="8" t="s">
        <v>4</v>
      </c>
      <c r="B9" s="14">
        <f>(ROUND(B7/B10*(B10-B11),2))</f>
        <v>15506.45</v>
      </c>
      <c r="C9" s="8" t="s">
        <v>14</v>
      </c>
      <c r="D9" s="9">
        <f>D6-D7-D8</f>
        <v>45590</v>
      </c>
      <c r="F9" s="18" t="s">
        <v>21</v>
      </c>
      <c r="G9" s="2">
        <v>0</v>
      </c>
      <c r="H9" s="8" t="s">
        <v>14</v>
      </c>
      <c r="I9" s="9">
        <f>I6-I7-I8</f>
        <v>37322</v>
      </c>
    </row>
    <row r="10" spans="1:12" s="4" customFormat="1" ht="22.8" hidden="1" customHeight="1" x14ac:dyDescent="0.3">
      <c r="A10" s="16" t="s">
        <v>12</v>
      </c>
      <c r="B10" s="17">
        <f>DAY(EOMONTH(B2,0))</f>
        <v>31</v>
      </c>
    </row>
    <row r="11" spans="1:12" s="4" customFormat="1" ht="22.8" hidden="1" customHeight="1" x14ac:dyDescent="0.3">
      <c r="A11" s="3" t="s">
        <v>13</v>
      </c>
      <c r="B11" s="6">
        <f>DAY(B2)-1</f>
        <v>20</v>
      </c>
    </row>
  </sheetData>
  <mergeCells count="6">
    <mergeCell ref="F4:F5"/>
    <mergeCell ref="G4:G5"/>
    <mergeCell ref="F1:I1"/>
    <mergeCell ref="A1:D1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</dc:creator>
  <cp:lastModifiedBy>RANJAN</cp:lastModifiedBy>
  <cp:lastPrinted>2021-07-09T14:34:15Z</cp:lastPrinted>
  <dcterms:created xsi:type="dcterms:W3CDTF">2014-10-12T04:54:58Z</dcterms:created>
  <dcterms:modified xsi:type="dcterms:W3CDTF">2021-07-09T14:50:28Z</dcterms:modified>
</cp:coreProperties>
</file>