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TheTeachers\wtt\files\"/>
    </mc:Choice>
  </mc:AlternateContent>
  <xr:revisionPtr revIDLastSave="0" documentId="13_ncr:1_{D56B14BA-157D-4191-A087-342AC50BA9AD}" xr6:coauthVersionLast="47" xr6:coauthVersionMax="47" xr10:uidLastSave="{00000000-0000-0000-0000-000000000000}"/>
  <bookViews>
    <workbookView xWindow="-108" yWindow="-108" windowWidth="23256" windowHeight="12576" xr2:uid="{6B97BE38-98D1-4514-A7E7-6AC1396D57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G6" i="1"/>
  <c r="G7" i="1"/>
  <c r="G8" i="1"/>
  <c r="G9" i="1"/>
  <c r="G10" i="1"/>
  <c r="G11" i="1"/>
  <c r="G12" i="1"/>
  <c r="G13" i="1"/>
  <c r="G14" i="1"/>
  <c r="G15" i="1"/>
  <c r="G16" i="1"/>
  <c r="G5" i="1"/>
  <c r="E14" i="1"/>
  <c r="H12" i="1"/>
  <c r="H13" i="1"/>
  <c r="E8" i="1"/>
  <c r="E9" i="1"/>
  <c r="E10" i="1"/>
  <c r="E11" i="1"/>
  <c r="E12" i="1"/>
  <c r="E13" i="1"/>
  <c r="E15" i="1"/>
  <c r="E16" i="1"/>
  <c r="I12" i="1"/>
  <c r="K12" i="1" s="1"/>
  <c r="I13" i="1"/>
  <c r="K13" i="1" s="1"/>
  <c r="B12" i="1" l="1"/>
  <c r="Q12" i="1"/>
  <c r="Q13" i="1" s="1"/>
  <c r="P12" i="1"/>
  <c r="P13" i="1" s="1"/>
  <c r="R6" i="1"/>
  <c r="S6" i="1"/>
  <c r="R7" i="1"/>
  <c r="S7" i="1"/>
  <c r="R8" i="1"/>
  <c r="S8" i="1"/>
  <c r="R9" i="1"/>
  <c r="S9" i="1"/>
  <c r="R10" i="1"/>
  <c r="S10" i="1"/>
  <c r="R11" i="1"/>
  <c r="S11" i="1"/>
  <c r="S5" i="1"/>
  <c r="R5" i="1"/>
  <c r="T6" i="1" l="1"/>
  <c r="C7" i="1"/>
  <c r="C8" i="1"/>
  <c r="C5" i="1"/>
  <c r="C6" i="1"/>
  <c r="B13" i="1"/>
  <c r="T10" i="1"/>
  <c r="T8" i="1"/>
  <c r="T9" i="1"/>
  <c r="T7" i="1"/>
  <c r="T11" i="1"/>
  <c r="T5" i="1"/>
  <c r="S12" i="1"/>
  <c r="R12" i="1"/>
  <c r="T12" i="1" l="1"/>
  <c r="T13" i="1" s="1"/>
  <c r="C12" i="1"/>
  <c r="H7" i="1" l="1"/>
  <c r="I7" i="1" s="1"/>
  <c r="K7" i="1" s="1"/>
  <c r="H8" i="1"/>
  <c r="H10" i="1"/>
  <c r="H9" i="1"/>
  <c r="I9" i="1" s="1"/>
  <c r="K9" i="1" s="1"/>
  <c r="H6" i="1"/>
  <c r="I6" i="1" s="1"/>
  <c r="K6" i="1" s="1"/>
  <c r="H14" i="1"/>
  <c r="H11" i="1"/>
  <c r="I11" i="1" s="1"/>
  <c r="K11" i="1" s="1"/>
  <c r="H15" i="1"/>
  <c r="I15" i="1" s="1"/>
  <c r="K15" i="1" s="1"/>
  <c r="H16" i="1"/>
  <c r="I16" i="1" s="1"/>
  <c r="K16" i="1" s="1"/>
  <c r="H5" i="1"/>
  <c r="I5" i="1" s="1"/>
  <c r="K5" i="1" s="1"/>
  <c r="I8" i="1"/>
  <c r="K8" i="1" s="1"/>
  <c r="I10" i="1"/>
  <c r="K10" i="1" s="1"/>
  <c r="C13" i="1"/>
  <c r="I14" i="1"/>
  <c r="K14" i="1" s="1"/>
  <c r="L8" i="1" l="1"/>
  <c r="L7" i="1"/>
  <c r="L6" i="1"/>
  <c r="L5" i="1"/>
  <c r="L9" i="1"/>
  <c r="L10" i="1" l="1"/>
  <c r="K17" i="1" s="1"/>
  <c r="K18" i="1" s="1"/>
</calcChain>
</file>

<file path=xl/sharedStrings.xml><?xml version="1.0" encoding="utf-8"?>
<sst xmlns="http://schemas.openxmlformats.org/spreadsheetml/2006/main" count="60" uniqueCount="44">
  <si>
    <t>BENGALI</t>
  </si>
  <si>
    <t>ENGLISH</t>
  </si>
  <si>
    <t>MATHEMTICS</t>
  </si>
  <si>
    <t>LIFE SCIENCE</t>
  </si>
  <si>
    <t>PHYSICAL SCIENCE</t>
  </si>
  <si>
    <t>HISTORY</t>
  </si>
  <si>
    <t>GEOGRAPHY</t>
  </si>
  <si>
    <t>MADHYAMIK MARKS</t>
  </si>
  <si>
    <t>CLASS IX MARKS</t>
  </si>
  <si>
    <t>MADHYAMIK FORMTIVE</t>
  </si>
  <si>
    <t>FINAL MARKS</t>
  </si>
  <si>
    <t>TOTAL</t>
  </si>
  <si>
    <t>% OF MARKS</t>
  </si>
  <si>
    <t>XI MARKS</t>
  </si>
  <si>
    <t>BENAGLI</t>
  </si>
  <si>
    <t>PHYSICS</t>
  </si>
  <si>
    <t>CHEMISTRY</t>
  </si>
  <si>
    <t>BIOLOGY</t>
  </si>
  <si>
    <t>ECONOMICS</t>
  </si>
  <si>
    <t>PHILOSOPHY</t>
  </si>
  <si>
    <t>EDUCATION</t>
  </si>
  <si>
    <t>XII THEORY MARKS</t>
  </si>
  <si>
    <t>FM</t>
  </si>
  <si>
    <t>MO</t>
  </si>
  <si>
    <t>SUBJECTS</t>
  </si>
  <si>
    <t>TOP 4</t>
  </si>
  <si>
    <t>X MARKS</t>
  </si>
  <si>
    <t>H.S. MARKS</t>
  </si>
  <si>
    <t>HIGHER SECONDARY RESULT 2021</t>
  </si>
  <si>
    <t>MADHYAMIK RESULT 2021</t>
  </si>
  <si>
    <t>TOP 5</t>
  </si>
  <si>
    <t>TOTAL OF TOP 5</t>
  </si>
  <si>
    <t>FROM XI</t>
  </si>
  <si>
    <t>FROM MAD-HYAMIK</t>
  </si>
  <si>
    <t>WITH THANKS 
-FROM wetheteachers.in</t>
  </si>
  <si>
    <t>N.B.: FILL YELLOW SHADED CELLS ONLY</t>
  </si>
  <si>
    <t>POL SCIENCE</t>
  </si>
  <si>
    <t>MATHEMATICS</t>
  </si>
  <si>
    <t>WITH THANKS
FROM wetheteachers.in</t>
  </si>
  <si>
    <t>50% of IX</t>
  </si>
  <si>
    <t>I.F.E. x 5</t>
  </si>
  <si>
    <t>N.B.: FILL YELLOW 
SHADED CELLS ONLY</t>
  </si>
  <si>
    <t>M.O. (90)</t>
  </si>
  <si>
    <t>XII PR 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</si>
</sst>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wrapText="1"/>
    </xf>
    <xf numFmtId="0" fontId="0" fillId="11" borderId="1" xfId="0" applyFill="1" applyBorder="1" applyAlignment="1">
      <alignment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8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8" borderId="1" xfId="0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left"/>
      <protection hidden="1"/>
    </xf>
    <xf numFmtId="0" fontId="0" fillId="0" borderId="3" xfId="0" applyBorder="1" applyProtection="1">
      <protection hidden="1"/>
    </xf>
    <xf numFmtId="164" fontId="4" fillId="3" borderId="1" xfId="1" applyNumberFormat="1" applyFont="1" applyFill="1" applyBorder="1" applyAlignment="1" applyProtection="1">
      <alignment horizontal="center" vertical="center"/>
      <protection hidden="1"/>
    </xf>
    <xf numFmtId="0" fontId="2" fillId="10" borderId="1" xfId="0" applyFont="1" applyFill="1" applyBorder="1" applyAlignment="1" applyProtection="1">
      <alignment horizontal="left"/>
      <protection hidden="1"/>
    </xf>
    <xf numFmtId="164" fontId="4" fillId="10" borderId="1" xfId="1" applyNumberFormat="1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left"/>
      <protection hidden="1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right"/>
      <protection hidden="1"/>
    </xf>
    <xf numFmtId="9" fontId="4" fillId="4" borderId="1" xfId="2" applyFont="1" applyFill="1" applyBorder="1" applyAlignment="1" applyProtection="1">
      <alignment horizontal="center" vertical="center"/>
      <protection hidden="1"/>
    </xf>
    <xf numFmtId="9" fontId="4" fillId="4" borderId="1" xfId="2" applyFont="1" applyFill="1" applyBorder="1" applyAlignment="1" applyProtection="1">
      <alignment horizontal="right" vertical="center"/>
      <protection hidden="1"/>
    </xf>
    <xf numFmtId="10" fontId="4" fillId="10" borderId="1" xfId="2" applyNumberFormat="1" applyFont="1" applyFill="1" applyBorder="1" applyAlignment="1" applyProtection="1">
      <alignment horizontal="right" vertical="center"/>
      <protection hidden="1"/>
    </xf>
    <xf numFmtId="0" fontId="0" fillId="11" borderId="1" xfId="0" applyFill="1" applyBorder="1" applyAlignment="1">
      <alignment horizontal="center" vertical="center"/>
    </xf>
    <xf numFmtId="0" fontId="0" fillId="9" borderId="2" xfId="0" applyFill="1" applyBorder="1" applyAlignment="1" applyProtection="1">
      <alignment horizontal="center"/>
      <protection hidden="1"/>
    </xf>
    <xf numFmtId="0" fontId="6" fillId="5" borderId="0" xfId="0" applyFont="1" applyFill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7" fillId="5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right"/>
      <protection hidden="1"/>
    </xf>
    <xf numFmtId="0" fontId="0" fillId="7" borderId="1" xfId="0" applyFill="1" applyBorder="1" applyAlignment="1" applyProtection="1">
      <alignment horizontal="center"/>
      <protection hidden="1"/>
    </xf>
    <xf numFmtId="0" fontId="2" fillId="10" borderId="1" xfId="0" applyFont="1" applyFill="1" applyBorder="1" applyAlignment="1" applyProtection="1">
      <alignment horizontal="right"/>
      <protection hidden="1"/>
    </xf>
    <xf numFmtId="0" fontId="0" fillId="6" borderId="1" xfId="0" applyFill="1" applyBorder="1" applyAlignment="1" applyProtection="1">
      <alignment horizontal="center" wrapText="1"/>
      <protection hidden="1"/>
    </xf>
    <xf numFmtId="0" fontId="0" fillId="6" borderId="1" xfId="0" applyFill="1" applyBorder="1" applyAlignment="1" applyProtection="1">
      <alignment horizontal="center"/>
      <protection hidden="1"/>
    </xf>
    <xf numFmtId="0" fontId="5" fillId="12" borderId="1" xfId="0" applyFont="1" applyFill="1" applyBorder="1" applyAlignment="1" applyProtection="1">
      <alignment horizontal="center" vertical="center" wrapText="1"/>
      <protection hidden="1"/>
    </xf>
    <xf numFmtId="0" fontId="6" fillId="12" borderId="1" xfId="0" applyFont="1" applyFill="1" applyBorder="1" applyAlignment="1" applyProtection="1">
      <alignment horizontal="center" vertical="center" wrapText="1"/>
      <protection hidden="1"/>
    </xf>
    <xf numFmtId="0" fontId="0" fillId="9" borderId="1" xfId="0" applyFill="1" applyBorder="1" applyAlignment="1" applyProtection="1">
      <alignment horizontal="center" wrapText="1"/>
      <protection hidden="1"/>
    </xf>
    <xf numFmtId="0" fontId="0" fillId="9" borderId="1" xfId="0" applyFill="1" applyBorder="1" applyAlignment="1" applyProtection="1">
      <alignment horizontal="center"/>
      <protection hidden="1"/>
    </xf>
    <xf numFmtId="164" fontId="3" fillId="0" borderId="1" xfId="1" applyNumberFormat="1" applyFont="1" applyFill="1" applyBorder="1" applyAlignment="1" applyProtection="1">
      <alignment horizontal="center" vertical="center"/>
      <protection hidden="1"/>
    </xf>
    <xf numFmtId="164" fontId="3" fillId="0" borderId="1" xfId="1" applyNumberFormat="1" applyFont="1" applyFill="1" applyBorder="1" applyAlignment="1" applyProtection="1">
      <alignment horizontal="right" vertical="center"/>
      <protection hidden="1"/>
    </xf>
    <xf numFmtId="164" fontId="4" fillId="4" borderId="1" xfId="1" applyNumberFormat="1" applyFont="1" applyFill="1" applyBorder="1" applyAlignment="1" applyProtection="1">
      <alignment horizontal="center" vertical="center"/>
      <protection hidden="1"/>
    </xf>
    <xf numFmtId="165" fontId="3" fillId="0" borderId="1" xfId="1" applyNumberFormat="1" applyFont="1" applyFill="1" applyBorder="1" applyAlignment="1" applyProtection="1">
      <alignment horizontal="center" vertical="center"/>
      <protection hidden="1"/>
    </xf>
    <xf numFmtId="165" fontId="3" fillId="8" borderId="1" xfId="1" applyNumberFormat="1" applyFont="1" applyFill="1" applyBorder="1" applyAlignment="1" applyProtection="1">
      <alignment horizontal="center" vertical="center"/>
      <protection hidden="1"/>
    </xf>
    <xf numFmtId="10" fontId="8" fillId="0" borderId="1" xfId="2" applyNumberFormat="1" applyFont="1" applyFill="1" applyBorder="1" applyAlignment="1" applyProtection="1">
      <alignment horizontal="right" vertical="center"/>
      <protection hidden="1"/>
    </xf>
    <xf numFmtId="0" fontId="0" fillId="9" borderId="4" xfId="0" applyFill="1" applyBorder="1" applyAlignment="1" applyProtection="1">
      <alignment horizontal="center"/>
      <protection hidden="1"/>
    </xf>
    <xf numFmtId="0" fontId="0" fillId="9" borderId="5" xfId="0" applyFill="1" applyBorder="1" applyAlignment="1" applyProtection="1">
      <alignment horizontal="center"/>
      <protection hidden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8ED82-88EA-425D-87AB-8DFBB56F0FE6}">
  <dimension ref="A1:T18"/>
  <sheetViews>
    <sheetView showGridLines="0" tabSelected="1" workbookViewId="0">
      <selection activeCell="A17" sqref="A17:H18"/>
    </sheetView>
  </sheetViews>
  <sheetFormatPr defaultRowHeight="14.4" x14ac:dyDescent="0.3"/>
  <cols>
    <col min="1" max="1" width="16.5546875" customWidth="1"/>
    <col min="2" max="2" width="7.88671875" customWidth="1"/>
    <col min="3" max="3" width="7.33203125" customWidth="1"/>
    <col min="4" max="4" width="13.5546875" customWidth="1"/>
    <col min="5" max="6" width="4.88671875" style="1" customWidth="1"/>
    <col min="7" max="7" width="6.33203125" style="1" customWidth="1"/>
    <col min="8" max="8" width="11.44140625" style="1" customWidth="1"/>
    <col min="9" max="9" width="11.21875" style="1" customWidth="1"/>
    <col min="10" max="10" width="9.109375" style="1" customWidth="1"/>
    <col min="11" max="11" width="9.77734375" customWidth="1"/>
    <col min="12" max="12" width="8.88671875" hidden="1" customWidth="1"/>
    <col min="15" max="15" width="16.88671875" customWidth="1"/>
    <col min="17" max="17" width="11.5546875" customWidth="1"/>
    <col min="18" max="19" width="8.88671875" customWidth="1"/>
  </cols>
  <sheetData>
    <row r="1" spans="1:20" x14ac:dyDescent="0.3">
      <c r="A1" s="32" t="s">
        <v>28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7"/>
      <c r="O1" s="34" t="s">
        <v>29</v>
      </c>
      <c r="P1" s="34"/>
      <c r="Q1" s="34"/>
      <c r="R1" s="34"/>
      <c r="S1" s="34"/>
      <c r="T1" s="34"/>
    </row>
    <row r="2" spans="1:20" ht="14.4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7"/>
      <c r="O2" s="34"/>
      <c r="P2" s="34"/>
      <c r="Q2" s="34"/>
      <c r="R2" s="34"/>
      <c r="S2" s="34"/>
      <c r="T2" s="34"/>
    </row>
    <row r="3" spans="1:20" ht="14.4" customHeight="1" x14ac:dyDescent="0.3">
      <c r="A3" s="33" t="s">
        <v>7</v>
      </c>
      <c r="B3" s="33"/>
      <c r="C3" s="33"/>
      <c r="D3" s="37" t="s">
        <v>13</v>
      </c>
      <c r="E3" s="37"/>
      <c r="F3" s="37"/>
      <c r="G3" s="37"/>
      <c r="H3" s="8" t="s">
        <v>26</v>
      </c>
      <c r="I3" s="51" t="s">
        <v>27</v>
      </c>
      <c r="J3" s="31"/>
      <c r="K3" s="52"/>
      <c r="L3" s="7"/>
      <c r="O3" s="35"/>
      <c r="P3" s="35"/>
      <c r="Q3" s="35"/>
      <c r="R3" s="35"/>
      <c r="S3" s="35"/>
      <c r="T3" s="35"/>
    </row>
    <row r="4" spans="1:20" ht="31.8" customHeight="1" x14ac:dyDescent="0.3">
      <c r="A4" s="9" t="s">
        <v>24</v>
      </c>
      <c r="B4" s="11" t="s">
        <v>42</v>
      </c>
      <c r="C4" s="10" t="s">
        <v>25</v>
      </c>
      <c r="D4" s="9" t="s">
        <v>24</v>
      </c>
      <c r="E4" s="10" t="s">
        <v>22</v>
      </c>
      <c r="F4" s="10" t="s">
        <v>23</v>
      </c>
      <c r="G4" s="11" t="s">
        <v>32</v>
      </c>
      <c r="H4" s="11" t="s">
        <v>33</v>
      </c>
      <c r="I4" s="12" t="s">
        <v>21</v>
      </c>
      <c r="J4" s="11" t="s">
        <v>43</v>
      </c>
      <c r="K4" s="13" t="s">
        <v>10</v>
      </c>
      <c r="L4" s="14" t="s">
        <v>30</v>
      </c>
      <c r="O4" s="5" t="s">
        <v>24</v>
      </c>
      <c r="P4" s="3" t="s">
        <v>8</v>
      </c>
      <c r="Q4" s="3" t="s">
        <v>9</v>
      </c>
      <c r="R4" s="30" t="s">
        <v>39</v>
      </c>
      <c r="S4" s="30" t="s">
        <v>40</v>
      </c>
      <c r="T4" s="4" t="s">
        <v>10</v>
      </c>
    </row>
    <row r="5" spans="1:20" x14ac:dyDescent="0.3">
      <c r="A5" s="15" t="s">
        <v>0</v>
      </c>
      <c r="B5" s="16">
        <v>50</v>
      </c>
      <c r="C5" s="45">
        <f>IF($B$12&lt;=0,0,(LARGE($B$5:$B$11, ROWS(C$4:C4))))</f>
        <v>50</v>
      </c>
      <c r="D5" s="15" t="s">
        <v>14</v>
      </c>
      <c r="E5" s="45">
        <f>IF(F5&gt;0,80,0)</f>
        <v>80</v>
      </c>
      <c r="F5" s="6">
        <v>75</v>
      </c>
      <c r="G5" s="48">
        <f>ROUNDDOWN(F5*60%,0)</f>
        <v>45</v>
      </c>
      <c r="H5" s="48">
        <f>IF(F5&lt;=0,0,(E5*40%*$C$12/400))</f>
        <v>15.04</v>
      </c>
      <c r="I5" s="49">
        <f>IF(F5&lt;=0,0,SUM(G5+H5))</f>
        <v>60.04</v>
      </c>
      <c r="J5" s="6">
        <v>20</v>
      </c>
      <c r="K5" s="21">
        <f>ROUNDDOWN(I5+J5,0)</f>
        <v>80</v>
      </c>
      <c r="L5" s="17">
        <f>LARGE($K$5:$K$16, ROWS(L$4:L4))</f>
        <v>82</v>
      </c>
      <c r="O5" s="2" t="s">
        <v>0</v>
      </c>
      <c r="P5" s="6">
        <v>89</v>
      </c>
      <c r="Q5" s="6">
        <v>10</v>
      </c>
      <c r="R5" s="45">
        <f>P5*50%</f>
        <v>44.5</v>
      </c>
      <c r="S5" s="45">
        <f>Q5*50%*10</f>
        <v>50</v>
      </c>
      <c r="T5" s="21">
        <f>ROUND(R5+S5,0)</f>
        <v>95</v>
      </c>
    </row>
    <row r="6" spans="1:20" x14ac:dyDescent="0.3">
      <c r="A6" s="15" t="s">
        <v>1</v>
      </c>
      <c r="B6" s="16">
        <v>39</v>
      </c>
      <c r="C6" s="45">
        <f>IF($B$12&lt;=0,0,(LARGE($B$5:$B$11, ROWS(C$4:C5))))</f>
        <v>50</v>
      </c>
      <c r="D6" s="15" t="s">
        <v>1</v>
      </c>
      <c r="E6" s="45">
        <f t="shared" ref="E6:E16" si="0">IF(F6&gt;0,80,0)</f>
        <v>80</v>
      </c>
      <c r="F6" s="6">
        <v>52</v>
      </c>
      <c r="G6" s="48">
        <f t="shared" ref="G6:G16" si="1">ROUNDDOWN(F6*60%,0)</f>
        <v>31</v>
      </c>
      <c r="H6" s="48">
        <f t="shared" ref="H6:H16" si="2">IF(F6&lt;=0,0,(E6*40%*$C$12/400))</f>
        <v>15.04</v>
      </c>
      <c r="I6" s="49">
        <f t="shared" ref="I6:I16" si="3">IF(F6&lt;=0,0,SUM(G6+H6))</f>
        <v>46.04</v>
      </c>
      <c r="J6" s="6">
        <v>19</v>
      </c>
      <c r="K6" s="21">
        <f>ROUNDDOWN(I6+J6,0)</f>
        <v>65</v>
      </c>
      <c r="L6" s="17">
        <f>LARGE($K$5:$K$16, ROWS(L$4:L5))</f>
        <v>80</v>
      </c>
      <c r="O6" s="2" t="s">
        <v>1</v>
      </c>
      <c r="P6" s="6">
        <v>90</v>
      </c>
      <c r="Q6" s="6">
        <v>10</v>
      </c>
      <c r="R6" s="45">
        <f t="shared" ref="R6:R11" si="4">P6*50%</f>
        <v>45</v>
      </c>
      <c r="S6" s="45">
        <f t="shared" ref="S6:S11" si="5">Q6*50%*10</f>
        <v>50</v>
      </c>
      <c r="T6" s="21">
        <f t="shared" ref="T6:T11" si="6">ROUND(R6+S6,0)</f>
        <v>95</v>
      </c>
    </row>
    <row r="7" spans="1:20" x14ac:dyDescent="0.3">
      <c r="A7" s="15" t="s">
        <v>2</v>
      </c>
      <c r="B7" s="16">
        <v>25</v>
      </c>
      <c r="C7" s="45">
        <f>IF($B$12&lt;=0,0,(LARGE($B$5:$B$11, ROWS(C$4:C6))))</f>
        <v>47</v>
      </c>
      <c r="D7" s="15" t="s">
        <v>37</v>
      </c>
      <c r="E7" s="45">
        <f>IF(F7&gt;0,80,0)</f>
        <v>0</v>
      </c>
      <c r="F7" s="6"/>
      <c r="G7" s="48">
        <f t="shared" si="1"/>
        <v>0</v>
      </c>
      <c r="H7" s="48">
        <f t="shared" si="2"/>
        <v>0</v>
      </c>
      <c r="I7" s="49">
        <f t="shared" si="3"/>
        <v>0</v>
      </c>
      <c r="J7" s="6"/>
      <c r="K7" s="21">
        <f t="shared" ref="K7:K16" si="7">ROUNDDOWN(I7+J7,0)</f>
        <v>0</v>
      </c>
      <c r="L7" s="17">
        <f>LARGE($K$5:$K$16, ROWS(L$4:L6))</f>
        <v>80</v>
      </c>
      <c r="O7" s="2" t="s">
        <v>2</v>
      </c>
      <c r="P7" s="6">
        <v>90</v>
      </c>
      <c r="Q7" s="6">
        <v>10</v>
      </c>
      <c r="R7" s="45">
        <f t="shared" si="4"/>
        <v>45</v>
      </c>
      <c r="S7" s="45">
        <f t="shared" si="5"/>
        <v>50</v>
      </c>
      <c r="T7" s="21">
        <f t="shared" si="6"/>
        <v>95</v>
      </c>
    </row>
    <row r="8" spans="1:20" x14ac:dyDescent="0.3">
      <c r="A8" s="15" t="s">
        <v>4</v>
      </c>
      <c r="B8" s="16">
        <v>39</v>
      </c>
      <c r="C8" s="45">
        <f>IF($B$12&lt;=0,0,(LARGE($B$5:$B$11, ROWS(C$4:C7))))</f>
        <v>41</v>
      </c>
      <c r="D8" s="15" t="s">
        <v>15</v>
      </c>
      <c r="E8" s="45">
        <f t="shared" ref="E8:E10" si="8">IF(F8&gt;0,70,0)</f>
        <v>0</v>
      </c>
      <c r="F8" s="6"/>
      <c r="G8" s="48">
        <f t="shared" si="1"/>
        <v>0</v>
      </c>
      <c r="H8" s="48">
        <f t="shared" si="2"/>
        <v>0</v>
      </c>
      <c r="I8" s="49">
        <f t="shared" si="3"/>
        <v>0</v>
      </c>
      <c r="J8" s="6"/>
      <c r="K8" s="21">
        <f t="shared" si="7"/>
        <v>0</v>
      </c>
      <c r="L8" s="17">
        <f>LARGE($K$5:$K$16, ROWS(L$4:L7))</f>
        <v>71</v>
      </c>
      <c r="O8" s="2" t="s">
        <v>4</v>
      </c>
      <c r="P8" s="6">
        <v>90</v>
      </c>
      <c r="Q8" s="6">
        <v>10</v>
      </c>
      <c r="R8" s="45">
        <f t="shared" si="4"/>
        <v>45</v>
      </c>
      <c r="S8" s="45">
        <f t="shared" si="5"/>
        <v>50</v>
      </c>
      <c r="T8" s="21">
        <f t="shared" si="6"/>
        <v>95</v>
      </c>
    </row>
    <row r="9" spans="1:20" x14ac:dyDescent="0.3">
      <c r="A9" s="15" t="s">
        <v>3</v>
      </c>
      <c r="B9" s="16">
        <v>47</v>
      </c>
      <c r="C9" s="26"/>
      <c r="D9" s="15" t="s">
        <v>16</v>
      </c>
      <c r="E9" s="45">
        <f t="shared" si="8"/>
        <v>0</v>
      </c>
      <c r="F9" s="6"/>
      <c r="G9" s="48">
        <f t="shared" si="1"/>
        <v>0</v>
      </c>
      <c r="H9" s="48">
        <f t="shared" si="2"/>
        <v>0</v>
      </c>
      <c r="I9" s="49">
        <f t="shared" si="3"/>
        <v>0</v>
      </c>
      <c r="J9" s="6"/>
      <c r="K9" s="21">
        <f t="shared" si="7"/>
        <v>0</v>
      </c>
      <c r="L9" s="17">
        <f>LARGE($K$5:$K$16, ROWS(L$4:L8))</f>
        <v>65</v>
      </c>
      <c r="O9" s="2" t="s">
        <v>3</v>
      </c>
      <c r="P9" s="6">
        <v>90</v>
      </c>
      <c r="Q9" s="6">
        <v>10</v>
      </c>
      <c r="R9" s="45">
        <f t="shared" si="4"/>
        <v>45</v>
      </c>
      <c r="S9" s="45">
        <f t="shared" si="5"/>
        <v>50</v>
      </c>
      <c r="T9" s="21">
        <f t="shared" si="6"/>
        <v>95</v>
      </c>
    </row>
    <row r="10" spans="1:20" x14ac:dyDescent="0.3">
      <c r="A10" s="15" t="s">
        <v>5</v>
      </c>
      <c r="B10" s="16">
        <v>41</v>
      </c>
      <c r="C10" s="26"/>
      <c r="D10" s="15" t="s">
        <v>17</v>
      </c>
      <c r="E10" s="45">
        <f t="shared" si="8"/>
        <v>0</v>
      </c>
      <c r="F10" s="6"/>
      <c r="G10" s="48">
        <f t="shared" si="1"/>
        <v>0</v>
      </c>
      <c r="H10" s="48">
        <f t="shared" si="2"/>
        <v>0</v>
      </c>
      <c r="I10" s="49">
        <f t="shared" si="3"/>
        <v>0</v>
      </c>
      <c r="J10" s="6"/>
      <c r="K10" s="21">
        <f t="shared" si="7"/>
        <v>0</v>
      </c>
      <c r="L10" s="18">
        <f>SUM(L5:L9)</f>
        <v>378</v>
      </c>
      <c r="O10" s="2" t="s">
        <v>5</v>
      </c>
      <c r="P10" s="6">
        <v>90</v>
      </c>
      <c r="Q10" s="6">
        <v>10</v>
      </c>
      <c r="R10" s="45">
        <f t="shared" si="4"/>
        <v>45</v>
      </c>
      <c r="S10" s="45">
        <f t="shared" si="5"/>
        <v>50</v>
      </c>
      <c r="T10" s="21">
        <f t="shared" si="6"/>
        <v>95</v>
      </c>
    </row>
    <row r="11" spans="1:20" x14ac:dyDescent="0.3">
      <c r="A11" s="15" t="s">
        <v>6</v>
      </c>
      <c r="B11" s="16">
        <v>50</v>
      </c>
      <c r="C11" s="26"/>
      <c r="D11" s="15" t="s">
        <v>5</v>
      </c>
      <c r="E11" s="45">
        <f t="shared" si="0"/>
        <v>80</v>
      </c>
      <c r="F11" s="6">
        <v>61</v>
      </c>
      <c r="G11" s="48">
        <f t="shared" si="1"/>
        <v>36</v>
      </c>
      <c r="H11" s="48">
        <f t="shared" si="2"/>
        <v>15.04</v>
      </c>
      <c r="I11" s="49">
        <f t="shared" si="3"/>
        <v>51.04</v>
      </c>
      <c r="J11" s="6">
        <v>20</v>
      </c>
      <c r="K11" s="21">
        <f t="shared" si="7"/>
        <v>71</v>
      </c>
      <c r="L11" s="7"/>
      <c r="O11" s="2" t="s">
        <v>6</v>
      </c>
      <c r="P11" s="6">
        <v>90</v>
      </c>
      <c r="Q11" s="6">
        <v>10</v>
      </c>
      <c r="R11" s="45">
        <f t="shared" si="4"/>
        <v>45</v>
      </c>
      <c r="S11" s="45">
        <f t="shared" si="5"/>
        <v>50</v>
      </c>
      <c r="T11" s="21">
        <f t="shared" si="6"/>
        <v>95</v>
      </c>
    </row>
    <row r="12" spans="1:20" x14ac:dyDescent="0.3">
      <c r="A12" s="19" t="s">
        <v>11</v>
      </c>
      <c r="B12" s="46">
        <f>SUM(B5:B11)</f>
        <v>291</v>
      </c>
      <c r="C12" s="46">
        <f>SUM(C5:C11)</f>
        <v>188</v>
      </c>
      <c r="D12" s="15" t="s">
        <v>36</v>
      </c>
      <c r="E12" s="45">
        <f t="shared" si="0"/>
        <v>0</v>
      </c>
      <c r="F12" s="6"/>
      <c r="G12" s="48">
        <f t="shared" si="1"/>
        <v>0</v>
      </c>
      <c r="H12" s="48">
        <f t="shared" si="2"/>
        <v>0</v>
      </c>
      <c r="I12" s="49">
        <f t="shared" si="3"/>
        <v>0</v>
      </c>
      <c r="J12" s="6"/>
      <c r="K12" s="21">
        <f t="shared" si="7"/>
        <v>0</v>
      </c>
      <c r="L12" s="7"/>
      <c r="O12" s="22" t="s">
        <v>11</v>
      </c>
      <c r="P12" s="23">
        <f>SUM(P5:P11)</f>
        <v>629</v>
      </c>
      <c r="Q12" s="23">
        <f t="shared" ref="Q12:T12" si="9">SUM(Q5:Q11)</f>
        <v>70</v>
      </c>
      <c r="R12" s="23">
        <f t="shared" si="9"/>
        <v>314.5</v>
      </c>
      <c r="S12" s="23">
        <f t="shared" si="9"/>
        <v>350</v>
      </c>
      <c r="T12" s="23">
        <f t="shared" si="9"/>
        <v>665</v>
      </c>
    </row>
    <row r="13" spans="1:20" x14ac:dyDescent="0.3">
      <c r="A13" s="19" t="s">
        <v>12</v>
      </c>
      <c r="B13" s="50">
        <f>B12/700</f>
        <v>0.4157142857142857</v>
      </c>
      <c r="C13" s="50">
        <f>C12/400</f>
        <v>0.47</v>
      </c>
      <c r="D13" s="15" t="s">
        <v>18</v>
      </c>
      <c r="E13" s="45">
        <f t="shared" si="0"/>
        <v>0</v>
      </c>
      <c r="F13" s="6"/>
      <c r="G13" s="48">
        <f t="shared" si="1"/>
        <v>0</v>
      </c>
      <c r="H13" s="48">
        <f t="shared" si="2"/>
        <v>0</v>
      </c>
      <c r="I13" s="49">
        <f t="shared" si="3"/>
        <v>0</v>
      </c>
      <c r="J13" s="6"/>
      <c r="K13" s="21">
        <f t="shared" si="7"/>
        <v>0</v>
      </c>
      <c r="L13" s="7"/>
      <c r="O13" s="24" t="s">
        <v>12</v>
      </c>
      <c r="P13" s="28">
        <f>P12/700</f>
        <v>0.89857142857142858</v>
      </c>
      <c r="Q13" s="28">
        <f>Q12/70</f>
        <v>1</v>
      </c>
      <c r="R13" s="27"/>
      <c r="S13" s="27"/>
      <c r="T13" s="28">
        <f>ROUND(T12/700,2)</f>
        <v>0.95</v>
      </c>
    </row>
    <row r="14" spans="1:20" x14ac:dyDescent="0.3">
      <c r="A14" s="41" t="s">
        <v>35</v>
      </c>
      <c r="B14" s="41"/>
      <c r="C14" s="41"/>
      <c r="D14" s="15" t="s">
        <v>6</v>
      </c>
      <c r="E14" s="45">
        <f t="shared" ref="E14" si="10">IF(F14&gt;0,70,0)</f>
        <v>70</v>
      </c>
      <c r="F14" s="6">
        <v>65</v>
      </c>
      <c r="G14" s="48">
        <f t="shared" si="1"/>
        <v>39</v>
      </c>
      <c r="H14" s="48">
        <f t="shared" si="2"/>
        <v>13.16</v>
      </c>
      <c r="I14" s="49">
        <f t="shared" si="3"/>
        <v>52.16</v>
      </c>
      <c r="J14" s="6">
        <v>30</v>
      </c>
      <c r="K14" s="21">
        <f t="shared" si="7"/>
        <v>82</v>
      </c>
      <c r="L14" s="7"/>
      <c r="O14" s="42" t="s">
        <v>41</v>
      </c>
      <c r="P14" s="42"/>
      <c r="Q14" s="42"/>
      <c r="R14" s="42"/>
      <c r="S14" s="42"/>
      <c r="T14" s="42"/>
    </row>
    <row r="15" spans="1:20" x14ac:dyDescent="0.3">
      <c r="A15" s="41"/>
      <c r="B15" s="41"/>
      <c r="C15" s="41"/>
      <c r="D15" s="15" t="s">
        <v>19</v>
      </c>
      <c r="E15" s="45">
        <f t="shared" si="0"/>
        <v>80</v>
      </c>
      <c r="F15" s="6">
        <v>51</v>
      </c>
      <c r="G15" s="48">
        <f t="shared" si="1"/>
        <v>30</v>
      </c>
      <c r="H15" s="48">
        <f t="shared" si="2"/>
        <v>15.04</v>
      </c>
      <c r="I15" s="49">
        <f t="shared" si="3"/>
        <v>45.04</v>
      </c>
      <c r="J15" s="6">
        <v>20</v>
      </c>
      <c r="K15" s="21">
        <f t="shared" si="7"/>
        <v>65</v>
      </c>
      <c r="L15" s="7"/>
      <c r="O15" s="42"/>
      <c r="P15" s="42"/>
      <c r="Q15" s="42"/>
      <c r="R15" s="42"/>
      <c r="S15" s="42"/>
      <c r="T15" s="42"/>
    </row>
    <row r="16" spans="1:20" x14ac:dyDescent="0.3">
      <c r="A16" s="41"/>
      <c r="B16" s="41"/>
      <c r="C16" s="41"/>
      <c r="D16" s="20" t="s">
        <v>20</v>
      </c>
      <c r="E16" s="45">
        <f t="shared" si="0"/>
        <v>80</v>
      </c>
      <c r="F16" s="25">
        <v>75</v>
      </c>
      <c r="G16" s="48">
        <f t="shared" si="1"/>
        <v>45</v>
      </c>
      <c r="H16" s="48">
        <f t="shared" si="2"/>
        <v>15.04</v>
      </c>
      <c r="I16" s="49">
        <f t="shared" si="3"/>
        <v>60.04</v>
      </c>
      <c r="J16" s="6">
        <v>20</v>
      </c>
      <c r="K16" s="21">
        <f t="shared" si="7"/>
        <v>80</v>
      </c>
      <c r="L16" s="7"/>
      <c r="O16" s="42"/>
      <c r="P16" s="42"/>
      <c r="Q16" s="42"/>
      <c r="R16" s="42"/>
      <c r="S16" s="42"/>
      <c r="T16" s="42"/>
    </row>
    <row r="17" spans="1:20" x14ac:dyDescent="0.3">
      <c r="A17" s="39" t="s">
        <v>34</v>
      </c>
      <c r="B17" s="40"/>
      <c r="C17" s="40"/>
      <c r="D17" s="40"/>
      <c r="E17" s="40"/>
      <c r="F17" s="40"/>
      <c r="G17" s="40"/>
      <c r="H17" s="40"/>
      <c r="I17" s="36" t="s">
        <v>31</v>
      </c>
      <c r="J17" s="36"/>
      <c r="K17" s="47">
        <f>L10</f>
        <v>378</v>
      </c>
      <c r="L17" s="7"/>
      <c r="O17" s="43" t="s">
        <v>38</v>
      </c>
      <c r="P17" s="44"/>
      <c r="Q17" s="44"/>
      <c r="R17" s="44"/>
      <c r="S17" s="44"/>
      <c r="T17" s="44"/>
    </row>
    <row r="18" spans="1:20" x14ac:dyDescent="0.3">
      <c r="A18" s="40"/>
      <c r="B18" s="40"/>
      <c r="C18" s="40"/>
      <c r="D18" s="40"/>
      <c r="E18" s="40"/>
      <c r="F18" s="40"/>
      <c r="G18" s="40"/>
      <c r="H18" s="40"/>
      <c r="I18" s="38" t="s">
        <v>12</v>
      </c>
      <c r="J18" s="38"/>
      <c r="K18" s="29">
        <f>K17/500</f>
        <v>0.75600000000000001</v>
      </c>
      <c r="L18" s="7"/>
      <c r="O18" s="44"/>
      <c r="P18" s="44"/>
      <c r="Q18" s="44"/>
      <c r="R18" s="44"/>
      <c r="S18" s="44"/>
      <c r="T18" s="44"/>
    </row>
  </sheetData>
  <sheetProtection algorithmName="SHA-512" hashValue="eHkU/WuP5XbstR52xH0RoBjumhIufKSCHnUw4X9VDmO53u0e3ld7mc9PbZh13Tkd5ewyDAGRnGzp3jikxcq0Ug==" saltValue="q/87OQI2tdDGPHd+1MxXtg==" spinCount="100000" sheet="1" objects="1" scenarios="1"/>
  <mergeCells count="11">
    <mergeCell ref="I18:J18"/>
    <mergeCell ref="A17:H18"/>
    <mergeCell ref="A14:C16"/>
    <mergeCell ref="O14:T16"/>
    <mergeCell ref="O17:T18"/>
    <mergeCell ref="I3:K3"/>
    <mergeCell ref="A1:K2"/>
    <mergeCell ref="A3:C3"/>
    <mergeCell ref="O1:T3"/>
    <mergeCell ref="I17:J17"/>
    <mergeCell ref="D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ignoredErrors>
    <ignoredError sqref="E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</dc:creator>
  <cp:lastModifiedBy>RANJAN</cp:lastModifiedBy>
  <cp:lastPrinted>2021-06-18T14:36:00Z</cp:lastPrinted>
  <dcterms:created xsi:type="dcterms:W3CDTF">2021-06-18T12:31:16Z</dcterms:created>
  <dcterms:modified xsi:type="dcterms:W3CDTF">2021-07-25T16:34:03Z</dcterms:modified>
</cp:coreProperties>
</file>