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D:\WeTheTeachers\wtt\files\"/>
    </mc:Choice>
  </mc:AlternateContent>
  <xr:revisionPtr revIDLastSave="0" documentId="13_ncr:1_{FB27317E-C640-4BBF-A833-D3B22DD6A27C}" xr6:coauthVersionLast="47" xr6:coauthVersionMax="47" xr10:uidLastSave="{00000000-0000-0000-0000-000000000000}"/>
  <bookViews>
    <workbookView xWindow="-108" yWindow="-108" windowWidth="23256" windowHeight="12576" activeTab="1" xr2:uid="{00000000-000D-0000-FFFF-FFFF00000000}"/>
  </bookViews>
  <sheets>
    <sheet name="INSTRUCTION" sheetId="5" r:id="rId1"/>
    <sheet name="XI-MARKS-DB" sheetId="1" r:id="rId2"/>
    <sheet name="MARKSHEET" sheetId="3" r:id="rId3"/>
    <sheet name="COUNCIL FORMAT" sheetId="6" r:id="rId4"/>
  </sheets>
  <definedNames>
    <definedName name="_xlnm._FilterDatabase" localSheetId="1" hidden="1">'XI-MARKS-DB'!$A$2:$BQ$122</definedName>
    <definedName name="_xlnm.Print_Area" localSheetId="2">MARKSHEET!$A$1:$L$38</definedName>
    <definedName name="_xlnm.Print_Titles" localSheetId="3">'COUNCIL FORMAT'!$1:$2</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BQ4" i="1" l="1"/>
  <c r="BQ5" i="1"/>
  <c r="BQ6" i="1"/>
  <c r="BQ7" i="1"/>
  <c r="BQ8" i="1"/>
  <c r="BQ9" i="1"/>
  <c r="BQ10" i="1"/>
  <c r="BQ11" i="1"/>
  <c r="BQ12" i="1"/>
  <c r="BQ13" i="1"/>
  <c r="BQ14" i="1"/>
  <c r="BQ15" i="1"/>
  <c r="BQ16" i="1"/>
  <c r="BQ17" i="1"/>
  <c r="BQ18" i="1"/>
  <c r="BQ19" i="1"/>
  <c r="BQ20" i="1"/>
  <c r="BQ21" i="1"/>
  <c r="BQ22" i="1"/>
  <c r="BQ23" i="1"/>
  <c r="BQ24" i="1"/>
  <c r="BQ25" i="1"/>
  <c r="BQ26" i="1"/>
  <c r="BQ27" i="1"/>
  <c r="BQ28" i="1"/>
  <c r="BQ29" i="1"/>
  <c r="BQ30" i="1"/>
  <c r="BQ31" i="1"/>
  <c r="BQ32" i="1"/>
  <c r="BQ33" i="1"/>
  <c r="BQ34" i="1"/>
  <c r="BQ35" i="1"/>
  <c r="BQ36" i="1"/>
  <c r="BQ37" i="1"/>
  <c r="BQ38" i="1"/>
  <c r="BQ39" i="1"/>
  <c r="BQ40" i="1"/>
  <c r="BQ41" i="1"/>
  <c r="BQ42" i="1"/>
  <c r="BQ43" i="1"/>
  <c r="BQ44" i="1"/>
  <c r="BQ45" i="1"/>
  <c r="BQ46" i="1"/>
  <c r="BQ47" i="1"/>
  <c r="BQ48" i="1"/>
  <c r="BQ49" i="1"/>
  <c r="BQ50" i="1"/>
  <c r="BQ51" i="1"/>
  <c r="BQ52" i="1"/>
  <c r="BQ53" i="1"/>
  <c r="BQ54" i="1"/>
  <c r="BQ55" i="1"/>
  <c r="BQ56" i="1"/>
  <c r="BQ57" i="1"/>
  <c r="BQ58" i="1"/>
  <c r="BQ59" i="1"/>
  <c r="BQ60" i="1"/>
  <c r="BQ61" i="1"/>
  <c r="BQ62" i="1"/>
  <c r="BQ63" i="1"/>
  <c r="BQ64" i="1"/>
  <c r="BQ65" i="1"/>
  <c r="BQ66" i="1"/>
  <c r="BQ67" i="1"/>
  <c r="BQ68" i="1"/>
  <c r="BQ69" i="1"/>
  <c r="BQ70" i="1"/>
  <c r="BQ71" i="1"/>
  <c r="BQ72" i="1"/>
  <c r="BQ73" i="1"/>
  <c r="BQ74" i="1"/>
  <c r="BQ75" i="1"/>
  <c r="BQ76" i="1"/>
  <c r="BQ77" i="1"/>
  <c r="BQ78" i="1"/>
  <c r="BQ79" i="1"/>
  <c r="BQ80" i="1"/>
  <c r="BQ81" i="1"/>
  <c r="BQ82" i="1"/>
  <c r="BQ83" i="1"/>
  <c r="BQ84" i="1"/>
  <c r="BQ85" i="1"/>
  <c r="BQ86" i="1"/>
  <c r="BQ87" i="1"/>
  <c r="BQ88" i="1"/>
  <c r="BQ89" i="1"/>
  <c r="BQ90" i="1"/>
  <c r="BQ91" i="1"/>
  <c r="BQ92" i="1"/>
  <c r="BQ93" i="1"/>
  <c r="BQ94" i="1"/>
  <c r="BQ95" i="1"/>
  <c r="BQ96" i="1"/>
  <c r="BQ97" i="1"/>
  <c r="BQ98" i="1"/>
  <c r="BQ99" i="1"/>
  <c r="BQ100" i="1"/>
  <c r="BQ101" i="1"/>
  <c r="BQ102" i="1"/>
  <c r="BQ103" i="1"/>
  <c r="BQ104" i="1"/>
  <c r="BQ105" i="1"/>
  <c r="BQ106" i="1"/>
  <c r="BQ107" i="1"/>
  <c r="BQ108" i="1"/>
  <c r="BQ109" i="1"/>
  <c r="BQ110" i="1"/>
  <c r="BQ111" i="1"/>
  <c r="BQ112" i="1"/>
  <c r="BQ113" i="1"/>
  <c r="BQ114" i="1"/>
  <c r="BQ115" i="1"/>
  <c r="BQ116" i="1"/>
  <c r="BQ117" i="1"/>
  <c r="BQ118" i="1"/>
  <c r="BQ119" i="1"/>
  <c r="BQ120" i="1"/>
  <c r="BQ121" i="1"/>
  <c r="BQ122" i="1"/>
  <c r="BQ123" i="1"/>
  <c r="BQ124" i="1"/>
  <c r="BQ125" i="1"/>
  <c r="BQ126" i="1"/>
  <c r="BQ127" i="1"/>
  <c r="BQ128" i="1"/>
  <c r="BQ129" i="1"/>
  <c r="BQ130" i="1"/>
  <c r="BQ131" i="1"/>
  <c r="BQ132" i="1"/>
  <c r="BQ133" i="1"/>
  <c r="BQ134" i="1"/>
  <c r="BQ135" i="1"/>
  <c r="BQ136" i="1"/>
  <c r="BQ137" i="1"/>
  <c r="BQ138" i="1"/>
  <c r="BQ139" i="1"/>
  <c r="BQ140" i="1"/>
  <c r="BQ141" i="1"/>
  <c r="BQ142" i="1"/>
  <c r="BQ143" i="1"/>
  <c r="BQ144" i="1"/>
  <c r="BQ145" i="1"/>
  <c r="BQ146" i="1"/>
  <c r="BQ147" i="1"/>
  <c r="BQ148" i="1"/>
  <c r="BQ149" i="1"/>
  <c r="BQ150" i="1"/>
  <c r="BQ151" i="1"/>
  <c r="BQ152" i="1"/>
  <c r="BQ153" i="1"/>
  <c r="BQ154" i="1"/>
  <c r="BQ155" i="1"/>
  <c r="BQ156" i="1"/>
  <c r="BQ157" i="1"/>
  <c r="BQ158" i="1"/>
  <c r="BQ159" i="1"/>
  <c r="BQ160" i="1"/>
  <c r="BQ161" i="1"/>
  <c r="BQ162" i="1"/>
  <c r="BQ163" i="1"/>
  <c r="BQ164" i="1"/>
  <c r="BQ165" i="1"/>
  <c r="BQ166" i="1"/>
  <c r="BQ167" i="1"/>
  <c r="BQ168" i="1"/>
  <c r="BQ169" i="1"/>
  <c r="BQ170" i="1"/>
  <c r="BQ171" i="1"/>
  <c r="BQ172" i="1"/>
  <c r="BQ173" i="1"/>
  <c r="BQ174" i="1"/>
  <c r="BQ175" i="1"/>
  <c r="BQ176" i="1"/>
  <c r="BQ177" i="1"/>
  <c r="BQ178" i="1"/>
  <c r="BQ179" i="1"/>
  <c r="BQ180" i="1"/>
  <c r="BQ181" i="1"/>
  <c r="BQ182" i="1"/>
  <c r="BQ183" i="1"/>
  <c r="BQ184" i="1"/>
  <c r="BQ185" i="1"/>
  <c r="BQ186" i="1"/>
  <c r="BQ187" i="1"/>
  <c r="BQ188" i="1"/>
  <c r="BQ189" i="1"/>
  <c r="BQ190" i="1"/>
  <c r="BQ191" i="1"/>
  <c r="BQ192" i="1"/>
  <c r="BQ193" i="1"/>
  <c r="BQ194" i="1"/>
  <c r="BQ195" i="1"/>
  <c r="BQ196" i="1"/>
  <c r="BQ197" i="1"/>
  <c r="BQ198" i="1"/>
  <c r="BQ199" i="1"/>
  <c r="BQ200" i="1"/>
  <c r="BQ201" i="1"/>
  <c r="BQ202" i="1"/>
  <c r="BQ203" i="1"/>
  <c r="BQ204" i="1"/>
  <c r="BQ205" i="1"/>
  <c r="BQ206" i="1"/>
  <c r="BQ207" i="1"/>
  <c r="BQ208" i="1"/>
  <c r="BQ209" i="1"/>
  <c r="BQ210" i="1"/>
  <c r="BQ211" i="1"/>
  <c r="BQ212" i="1"/>
  <c r="BQ213" i="1"/>
  <c r="BQ214" i="1"/>
  <c r="BQ215" i="1"/>
  <c r="BQ216" i="1"/>
  <c r="BQ217" i="1"/>
  <c r="BQ218" i="1"/>
  <c r="BQ219" i="1"/>
  <c r="BQ220" i="1"/>
  <c r="BQ221" i="1"/>
  <c r="BQ222" i="1"/>
  <c r="BQ223" i="1"/>
  <c r="BQ224" i="1"/>
  <c r="BQ225" i="1"/>
  <c r="BQ226" i="1"/>
  <c r="BQ227" i="1"/>
  <c r="BQ228" i="1"/>
  <c r="BQ229" i="1"/>
  <c r="BQ230" i="1"/>
  <c r="BQ231" i="1"/>
  <c r="BQ232" i="1"/>
  <c r="BQ233" i="1"/>
  <c r="BQ234" i="1"/>
  <c r="BQ235" i="1"/>
  <c r="BQ236" i="1"/>
  <c r="BQ237" i="1"/>
  <c r="BQ238" i="1"/>
  <c r="BQ239" i="1"/>
  <c r="BQ240" i="1"/>
  <c r="BQ241" i="1"/>
  <c r="BQ242" i="1"/>
  <c r="BQ243" i="1"/>
  <c r="BQ244" i="1"/>
  <c r="BQ245" i="1"/>
  <c r="BQ246" i="1"/>
  <c r="BQ247" i="1"/>
  <c r="BQ248" i="1"/>
  <c r="BQ249" i="1"/>
  <c r="BQ250" i="1"/>
  <c r="BQ251" i="1"/>
  <c r="BQ252" i="1"/>
  <c r="BQ253" i="1"/>
  <c r="BQ254" i="1"/>
  <c r="BQ255" i="1"/>
  <c r="BQ256" i="1"/>
  <c r="BQ257" i="1"/>
  <c r="BQ258" i="1"/>
  <c r="BQ259" i="1"/>
  <c r="BQ260" i="1"/>
  <c r="BQ261" i="1"/>
  <c r="BQ262" i="1"/>
  <c r="BQ263" i="1"/>
  <c r="BQ264" i="1"/>
  <c r="BQ265" i="1"/>
  <c r="BQ266" i="1"/>
  <c r="BQ267" i="1"/>
  <c r="BQ268" i="1"/>
  <c r="BQ269" i="1"/>
  <c r="BQ270" i="1"/>
  <c r="BQ271" i="1"/>
  <c r="BQ272" i="1"/>
  <c r="BQ273" i="1"/>
  <c r="BQ274" i="1"/>
  <c r="BQ275" i="1"/>
  <c r="BQ276" i="1"/>
  <c r="BQ277" i="1"/>
  <c r="A5" i="6"/>
  <c r="A7" i="6" s="1"/>
  <c r="I1" i="6"/>
  <c r="F1" i="6"/>
  <c r="B3" i="6"/>
  <c r="U6" i="6"/>
  <c r="T6" i="6"/>
  <c r="R6" i="6"/>
  <c r="Q6" i="6"/>
  <c r="P6" i="6"/>
  <c r="O6" i="6"/>
  <c r="N6" i="6"/>
  <c r="M6" i="6"/>
  <c r="L6" i="6"/>
  <c r="K6" i="6"/>
  <c r="J6" i="6"/>
  <c r="I6" i="6"/>
  <c r="H6" i="6"/>
  <c r="G6" i="6"/>
  <c r="G5" i="6" s="1"/>
  <c r="F6" i="6"/>
  <c r="E6" i="6"/>
  <c r="D6" i="6"/>
  <c r="D5" i="6" s="1"/>
  <c r="C6" i="6"/>
  <c r="V5" i="6"/>
  <c r="S5" i="6"/>
  <c r="P5" i="6"/>
  <c r="M5" i="6"/>
  <c r="J5" i="6"/>
  <c r="C5" i="6"/>
  <c r="S3" i="6"/>
  <c r="P3" i="6"/>
  <c r="M3" i="6"/>
  <c r="J3" i="6"/>
  <c r="T4" i="6"/>
  <c r="S4" i="6"/>
  <c r="R4" i="6"/>
  <c r="Q4" i="6"/>
  <c r="P4" i="6"/>
  <c r="O4" i="6"/>
  <c r="N4" i="6"/>
  <c r="M4" i="6"/>
  <c r="K4" i="6"/>
  <c r="J4" i="6"/>
  <c r="H4" i="6"/>
  <c r="G4" i="6"/>
  <c r="G3" i="6" s="1"/>
  <c r="E4" i="6"/>
  <c r="D4" i="6"/>
  <c r="D3" i="6" s="1"/>
  <c r="C4" i="6"/>
  <c r="C3" i="6"/>
  <c r="R4" i="1"/>
  <c r="R5" i="1"/>
  <c r="R6" i="1"/>
  <c r="R7" i="1"/>
  <c r="R8" i="1"/>
  <c r="R9" i="1"/>
  <c r="R10" i="1"/>
  <c r="R11" i="1"/>
  <c r="R12" i="1"/>
  <c r="R13" i="1"/>
  <c r="R14" i="1"/>
  <c r="R15" i="1"/>
  <c r="R16" i="1"/>
  <c r="R17" i="1"/>
  <c r="R18" i="1"/>
  <c r="R19" i="1"/>
  <c r="R20" i="1"/>
  <c r="R21" i="1"/>
  <c r="R22" i="1"/>
  <c r="R23" i="1"/>
  <c r="R24" i="1"/>
  <c r="R25" i="1"/>
  <c r="R26" i="1"/>
  <c r="R27" i="1"/>
  <c r="R28" i="1"/>
  <c r="R29" i="1"/>
  <c r="R30" i="1"/>
  <c r="R31" i="1"/>
  <c r="R32" i="1"/>
  <c r="R33" i="1"/>
  <c r="R34" i="1"/>
  <c r="R35" i="1"/>
  <c r="R36" i="1"/>
  <c r="R37" i="1"/>
  <c r="R38" i="1"/>
  <c r="R39" i="1"/>
  <c r="R40" i="1"/>
  <c r="R41" i="1"/>
  <c r="R42" i="1"/>
  <c r="R43" i="1"/>
  <c r="R44" i="1"/>
  <c r="R45" i="1"/>
  <c r="R46" i="1"/>
  <c r="R47" i="1"/>
  <c r="R48" i="1"/>
  <c r="R49" i="1"/>
  <c r="R50" i="1"/>
  <c r="R51" i="1"/>
  <c r="R52" i="1"/>
  <c r="R53" i="1"/>
  <c r="R54" i="1"/>
  <c r="R55" i="1"/>
  <c r="R56" i="1"/>
  <c r="R57" i="1"/>
  <c r="R58" i="1"/>
  <c r="R59" i="1"/>
  <c r="R60" i="1"/>
  <c r="R61" i="1"/>
  <c r="R62" i="1"/>
  <c r="R63" i="1"/>
  <c r="R64" i="1"/>
  <c r="R65" i="1"/>
  <c r="R66" i="1"/>
  <c r="R67" i="1"/>
  <c r="R68" i="1"/>
  <c r="R69" i="1"/>
  <c r="R70" i="1"/>
  <c r="R71" i="1"/>
  <c r="R72" i="1"/>
  <c r="R73" i="1"/>
  <c r="R74" i="1"/>
  <c r="R75" i="1"/>
  <c r="R76" i="1"/>
  <c r="R77" i="1"/>
  <c r="R78" i="1"/>
  <c r="R79" i="1"/>
  <c r="R80" i="1"/>
  <c r="R81" i="1"/>
  <c r="R82" i="1"/>
  <c r="R83" i="1"/>
  <c r="R84" i="1"/>
  <c r="R85" i="1"/>
  <c r="R86" i="1"/>
  <c r="R87" i="1"/>
  <c r="R88" i="1"/>
  <c r="R89" i="1"/>
  <c r="R90" i="1"/>
  <c r="R91" i="1"/>
  <c r="R92" i="1"/>
  <c r="R93" i="1"/>
  <c r="R94" i="1"/>
  <c r="R95" i="1"/>
  <c r="R96" i="1"/>
  <c r="R97" i="1"/>
  <c r="R98" i="1"/>
  <c r="R99" i="1"/>
  <c r="R100" i="1"/>
  <c r="R101" i="1"/>
  <c r="R102" i="1"/>
  <c r="R103" i="1"/>
  <c r="R104" i="1"/>
  <c r="R105" i="1"/>
  <c r="R106" i="1"/>
  <c r="R107" i="1"/>
  <c r="R108" i="1"/>
  <c r="R109" i="1"/>
  <c r="R110" i="1"/>
  <c r="R111" i="1"/>
  <c r="R112" i="1"/>
  <c r="R113" i="1"/>
  <c r="R114" i="1"/>
  <c r="R115" i="1"/>
  <c r="R116" i="1"/>
  <c r="R117" i="1"/>
  <c r="R118" i="1"/>
  <c r="R119" i="1"/>
  <c r="R120" i="1"/>
  <c r="R121" i="1"/>
  <c r="R122" i="1"/>
  <c r="R123" i="1"/>
  <c r="R124" i="1"/>
  <c r="R125" i="1"/>
  <c r="R126" i="1"/>
  <c r="R127" i="1"/>
  <c r="R128" i="1"/>
  <c r="R129" i="1"/>
  <c r="R130" i="1"/>
  <c r="R131" i="1"/>
  <c r="R132" i="1"/>
  <c r="R133" i="1"/>
  <c r="R134" i="1"/>
  <c r="R135" i="1"/>
  <c r="R136" i="1"/>
  <c r="R137" i="1"/>
  <c r="R138" i="1"/>
  <c r="R139" i="1"/>
  <c r="R140" i="1"/>
  <c r="R141" i="1"/>
  <c r="R142" i="1"/>
  <c r="R143" i="1"/>
  <c r="R144" i="1"/>
  <c r="R145" i="1"/>
  <c r="R146" i="1"/>
  <c r="R147" i="1"/>
  <c r="R148" i="1"/>
  <c r="R149" i="1"/>
  <c r="R150" i="1"/>
  <c r="R151" i="1"/>
  <c r="R152" i="1"/>
  <c r="R153" i="1"/>
  <c r="R154" i="1"/>
  <c r="R155" i="1"/>
  <c r="R156" i="1"/>
  <c r="R157" i="1"/>
  <c r="R158" i="1"/>
  <c r="R159" i="1"/>
  <c r="R160" i="1"/>
  <c r="R161" i="1"/>
  <c r="R162" i="1"/>
  <c r="R163" i="1"/>
  <c r="R164" i="1"/>
  <c r="R165" i="1"/>
  <c r="R166" i="1"/>
  <c r="R167" i="1"/>
  <c r="R168" i="1"/>
  <c r="R169" i="1"/>
  <c r="R170" i="1"/>
  <c r="R171" i="1"/>
  <c r="R172" i="1"/>
  <c r="R173" i="1"/>
  <c r="R174" i="1"/>
  <c r="R175" i="1"/>
  <c r="R176" i="1"/>
  <c r="R177" i="1"/>
  <c r="R178" i="1"/>
  <c r="R179" i="1"/>
  <c r="R180" i="1"/>
  <c r="R181" i="1"/>
  <c r="R182" i="1"/>
  <c r="R183" i="1"/>
  <c r="R184" i="1"/>
  <c r="R185" i="1"/>
  <c r="R186" i="1"/>
  <c r="R187" i="1"/>
  <c r="R188" i="1"/>
  <c r="R189" i="1"/>
  <c r="R190" i="1"/>
  <c r="R191" i="1"/>
  <c r="R192" i="1"/>
  <c r="R193" i="1"/>
  <c r="R194" i="1"/>
  <c r="R195" i="1"/>
  <c r="R196" i="1"/>
  <c r="R197" i="1"/>
  <c r="R198" i="1"/>
  <c r="R199" i="1"/>
  <c r="R200" i="1"/>
  <c r="R201" i="1"/>
  <c r="R202" i="1"/>
  <c r="R203" i="1"/>
  <c r="R204" i="1"/>
  <c r="R205" i="1"/>
  <c r="R206" i="1"/>
  <c r="R207" i="1"/>
  <c r="R208" i="1"/>
  <c r="R209" i="1"/>
  <c r="R210" i="1"/>
  <c r="R211" i="1"/>
  <c r="R212" i="1"/>
  <c r="R213" i="1"/>
  <c r="R214" i="1"/>
  <c r="R215" i="1"/>
  <c r="R216" i="1"/>
  <c r="R217" i="1"/>
  <c r="R218" i="1"/>
  <c r="R219" i="1"/>
  <c r="R220" i="1"/>
  <c r="R221" i="1"/>
  <c r="R222" i="1"/>
  <c r="R223" i="1"/>
  <c r="R224" i="1"/>
  <c r="R225" i="1"/>
  <c r="R226" i="1"/>
  <c r="R227" i="1"/>
  <c r="R228" i="1"/>
  <c r="R229" i="1"/>
  <c r="R230" i="1"/>
  <c r="R231" i="1"/>
  <c r="R232" i="1"/>
  <c r="R233" i="1"/>
  <c r="R234" i="1"/>
  <c r="R235" i="1"/>
  <c r="R236" i="1"/>
  <c r="R237" i="1"/>
  <c r="R238" i="1"/>
  <c r="R239" i="1"/>
  <c r="R240" i="1"/>
  <c r="R241" i="1"/>
  <c r="R242" i="1"/>
  <c r="R243" i="1"/>
  <c r="R244" i="1"/>
  <c r="R245" i="1"/>
  <c r="R246" i="1"/>
  <c r="R247" i="1"/>
  <c r="R248" i="1"/>
  <c r="R249" i="1"/>
  <c r="R250" i="1"/>
  <c r="R251" i="1"/>
  <c r="R252" i="1"/>
  <c r="R253" i="1"/>
  <c r="R254" i="1"/>
  <c r="R255" i="1"/>
  <c r="R256" i="1"/>
  <c r="R257" i="1"/>
  <c r="R258" i="1"/>
  <c r="R259" i="1"/>
  <c r="R260" i="1"/>
  <c r="R261" i="1"/>
  <c r="R262" i="1"/>
  <c r="R263" i="1"/>
  <c r="R264" i="1"/>
  <c r="R265" i="1"/>
  <c r="R266" i="1"/>
  <c r="R267" i="1"/>
  <c r="R268" i="1"/>
  <c r="R269" i="1"/>
  <c r="R270" i="1"/>
  <c r="R271" i="1"/>
  <c r="R272" i="1"/>
  <c r="R273" i="1"/>
  <c r="R274" i="1"/>
  <c r="R275" i="1"/>
  <c r="R276" i="1"/>
  <c r="R277" i="1"/>
  <c r="R3" i="1"/>
  <c r="Q4" i="1"/>
  <c r="Q5" i="1"/>
  <c r="Q6" i="1"/>
  <c r="Q7" i="1"/>
  <c r="Q8"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4" i="1"/>
  <c r="Q95" i="1"/>
  <c r="Q96" i="1"/>
  <c r="Q97" i="1"/>
  <c r="Q98" i="1"/>
  <c r="Q99" i="1"/>
  <c r="Q100" i="1"/>
  <c r="Q101" i="1"/>
  <c r="Q102" i="1"/>
  <c r="Q103" i="1"/>
  <c r="Q104" i="1"/>
  <c r="Q105" i="1"/>
  <c r="Q106" i="1"/>
  <c r="Q107" i="1"/>
  <c r="Q108" i="1"/>
  <c r="Q109" i="1"/>
  <c r="Q110" i="1"/>
  <c r="Q111" i="1"/>
  <c r="Q112" i="1"/>
  <c r="Q113" i="1"/>
  <c r="Q114" i="1"/>
  <c r="Q115" i="1"/>
  <c r="Q116" i="1"/>
  <c r="Q117" i="1"/>
  <c r="Q118" i="1"/>
  <c r="Q119" i="1"/>
  <c r="Q120" i="1"/>
  <c r="Q121" i="1"/>
  <c r="Q122" i="1"/>
  <c r="Q123" i="1"/>
  <c r="Q124" i="1"/>
  <c r="Q125" i="1"/>
  <c r="Q126" i="1"/>
  <c r="Q127" i="1"/>
  <c r="Q128" i="1"/>
  <c r="Q129" i="1"/>
  <c r="Q130" i="1"/>
  <c r="Q131" i="1"/>
  <c r="Q132" i="1"/>
  <c r="Q133" i="1"/>
  <c r="Q134" i="1"/>
  <c r="Q135" i="1"/>
  <c r="Q136" i="1"/>
  <c r="Q137" i="1"/>
  <c r="Q138" i="1"/>
  <c r="Q139" i="1"/>
  <c r="Q140" i="1"/>
  <c r="Q141" i="1"/>
  <c r="Q142" i="1"/>
  <c r="Q143" i="1"/>
  <c r="Q144" i="1"/>
  <c r="Q145" i="1"/>
  <c r="Q146" i="1"/>
  <c r="Q147" i="1"/>
  <c r="Q148" i="1"/>
  <c r="Q149" i="1"/>
  <c r="Q150" i="1"/>
  <c r="Q151" i="1"/>
  <c r="Q152" i="1"/>
  <c r="Q153" i="1"/>
  <c r="Q154" i="1"/>
  <c r="Q155" i="1"/>
  <c r="Q156" i="1"/>
  <c r="Q157" i="1"/>
  <c r="Q158" i="1"/>
  <c r="Q159" i="1"/>
  <c r="Q160" i="1"/>
  <c r="Q161" i="1"/>
  <c r="Q162" i="1"/>
  <c r="Q163" i="1"/>
  <c r="Q164" i="1"/>
  <c r="Q165" i="1"/>
  <c r="Q166" i="1"/>
  <c r="Q167" i="1"/>
  <c r="Q168" i="1"/>
  <c r="Q169" i="1"/>
  <c r="Q170" i="1"/>
  <c r="Q171" i="1"/>
  <c r="Q172" i="1"/>
  <c r="Q173" i="1"/>
  <c r="Q174" i="1"/>
  <c r="Q175" i="1"/>
  <c r="Q176" i="1"/>
  <c r="Q177" i="1"/>
  <c r="Q178" i="1"/>
  <c r="Q179" i="1"/>
  <c r="Q180" i="1"/>
  <c r="Q181" i="1"/>
  <c r="Q182" i="1"/>
  <c r="Q183" i="1"/>
  <c r="Q184" i="1"/>
  <c r="Q185" i="1"/>
  <c r="Q186" i="1"/>
  <c r="Q187" i="1"/>
  <c r="Q188" i="1"/>
  <c r="Q189" i="1"/>
  <c r="Q190" i="1"/>
  <c r="Q191" i="1"/>
  <c r="Q192" i="1"/>
  <c r="Q193" i="1"/>
  <c r="Q194" i="1"/>
  <c r="Q195" i="1"/>
  <c r="Q196" i="1"/>
  <c r="Q197" i="1"/>
  <c r="Q198" i="1"/>
  <c r="Q199" i="1"/>
  <c r="Q200" i="1"/>
  <c r="Q201" i="1"/>
  <c r="Q202" i="1"/>
  <c r="Q203" i="1"/>
  <c r="Q204" i="1"/>
  <c r="Q205" i="1"/>
  <c r="Q206" i="1"/>
  <c r="Q207" i="1"/>
  <c r="Q208" i="1"/>
  <c r="Q209" i="1"/>
  <c r="Q210" i="1"/>
  <c r="Q211" i="1"/>
  <c r="Q212" i="1"/>
  <c r="Q213" i="1"/>
  <c r="Q214" i="1"/>
  <c r="Q215" i="1"/>
  <c r="Q216" i="1"/>
  <c r="Q217" i="1"/>
  <c r="Q218" i="1"/>
  <c r="Q219" i="1"/>
  <c r="Q220" i="1"/>
  <c r="Q221" i="1"/>
  <c r="Q222" i="1"/>
  <c r="Q223" i="1"/>
  <c r="Q224" i="1"/>
  <c r="Q225" i="1"/>
  <c r="Q226" i="1"/>
  <c r="Q227" i="1"/>
  <c r="Q228" i="1"/>
  <c r="Q229" i="1"/>
  <c r="Q230" i="1"/>
  <c r="Q231" i="1"/>
  <c r="Q232" i="1"/>
  <c r="Q233" i="1"/>
  <c r="Q234" i="1"/>
  <c r="Q235" i="1"/>
  <c r="Q236" i="1"/>
  <c r="Q237" i="1"/>
  <c r="Q238" i="1"/>
  <c r="Q239" i="1"/>
  <c r="Q240" i="1"/>
  <c r="Q241" i="1"/>
  <c r="Q242" i="1"/>
  <c r="Q243" i="1"/>
  <c r="Q244" i="1"/>
  <c r="Q245" i="1"/>
  <c r="Q246" i="1"/>
  <c r="Q247" i="1"/>
  <c r="Q248" i="1"/>
  <c r="Q249" i="1"/>
  <c r="Q250" i="1"/>
  <c r="Q251" i="1"/>
  <c r="Q252" i="1"/>
  <c r="Q253" i="1"/>
  <c r="Q254" i="1"/>
  <c r="Q255" i="1"/>
  <c r="Q256" i="1"/>
  <c r="Q257" i="1"/>
  <c r="Q258" i="1"/>
  <c r="Q259" i="1"/>
  <c r="Q260" i="1"/>
  <c r="Q261" i="1"/>
  <c r="Q262" i="1"/>
  <c r="Q263" i="1"/>
  <c r="Q264" i="1"/>
  <c r="Q265" i="1"/>
  <c r="Q266" i="1"/>
  <c r="Q267" i="1"/>
  <c r="Q268" i="1"/>
  <c r="Q269" i="1"/>
  <c r="Q270" i="1"/>
  <c r="Q271" i="1"/>
  <c r="Q272" i="1"/>
  <c r="Q273" i="1"/>
  <c r="Q274" i="1"/>
  <c r="Q275" i="1"/>
  <c r="Q276" i="1"/>
  <c r="Q277" i="1"/>
  <c r="Q3" i="1"/>
  <c r="AB4" i="1"/>
  <c r="AB5" i="1"/>
  <c r="AB6" i="1"/>
  <c r="AB7" i="1"/>
  <c r="AB8" i="1"/>
  <c r="AB9" i="1"/>
  <c r="AB10" i="1"/>
  <c r="AB11" i="1"/>
  <c r="AB12" i="1"/>
  <c r="AB13" i="1"/>
  <c r="AB14" i="1"/>
  <c r="AB15" i="1"/>
  <c r="AB16" i="1"/>
  <c r="AB17" i="1"/>
  <c r="AB18" i="1"/>
  <c r="AB19" i="1"/>
  <c r="AB20" i="1"/>
  <c r="AB21" i="1"/>
  <c r="AB22" i="1"/>
  <c r="AB23" i="1"/>
  <c r="AB24" i="1"/>
  <c r="AB25" i="1"/>
  <c r="AB26" i="1"/>
  <c r="AB27" i="1"/>
  <c r="AB28" i="1"/>
  <c r="AB29" i="1"/>
  <c r="AB30" i="1"/>
  <c r="AB31" i="1"/>
  <c r="AB32" i="1"/>
  <c r="AB33" i="1"/>
  <c r="AB34" i="1"/>
  <c r="AB35" i="1"/>
  <c r="AB36" i="1"/>
  <c r="AB37" i="1"/>
  <c r="AB38" i="1"/>
  <c r="AB39" i="1"/>
  <c r="AB40" i="1"/>
  <c r="AB41" i="1"/>
  <c r="AB42" i="1"/>
  <c r="AB43" i="1"/>
  <c r="AB44" i="1"/>
  <c r="AB45" i="1"/>
  <c r="AB46" i="1"/>
  <c r="AB47" i="1"/>
  <c r="AB48" i="1"/>
  <c r="AB49" i="1"/>
  <c r="AB50" i="1"/>
  <c r="AB51" i="1"/>
  <c r="AB52" i="1"/>
  <c r="AB53" i="1"/>
  <c r="AB54" i="1"/>
  <c r="AB55" i="1"/>
  <c r="AB56" i="1"/>
  <c r="AB57" i="1"/>
  <c r="AB58" i="1"/>
  <c r="AB59" i="1"/>
  <c r="AB60" i="1"/>
  <c r="AB61" i="1"/>
  <c r="AB62" i="1"/>
  <c r="AB63" i="1"/>
  <c r="AB64" i="1"/>
  <c r="AB65" i="1"/>
  <c r="AB66" i="1"/>
  <c r="AB67" i="1"/>
  <c r="AB68" i="1"/>
  <c r="AB69" i="1"/>
  <c r="AB70" i="1"/>
  <c r="AB71" i="1"/>
  <c r="AB72" i="1"/>
  <c r="AB73" i="1"/>
  <c r="AB74" i="1"/>
  <c r="AB75" i="1"/>
  <c r="AB76" i="1"/>
  <c r="AB77" i="1"/>
  <c r="AB78" i="1"/>
  <c r="AB79" i="1"/>
  <c r="AB80" i="1"/>
  <c r="AB81" i="1"/>
  <c r="AB82" i="1"/>
  <c r="AB83" i="1"/>
  <c r="AB84" i="1"/>
  <c r="AB85" i="1"/>
  <c r="AB86" i="1"/>
  <c r="AB87" i="1"/>
  <c r="AB88" i="1"/>
  <c r="AB89" i="1"/>
  <c r="AB90" i="1"/>
  <c r="AB91" i="1"/>
  <c r="AB92" i="1"/>
  <c r="AB93" i="1"/>
  <c r="AB94" i="1"/>
  <c r="AB95" i="1"/>
  <c r="AB96" i="1"/>
  <c r="AB97" i="1"/>
  <c r="AB98" i="1"/>
  <c r="AB99" i="1"/>
  <c r="AB100" i="1"/>
  <c r="AB101" i="1"/>
  <c r="AB102" i="1"/>
  <c r="AB103" i="1"/>
  <c r="AB104" i="1"/>
  <c r="AB105" i="1"/>
  <c r="AB106" i="1"/>
  <c r="AB107" i="1"/>
  <c r="AB108" i="1"/>
  <c r="AB109" i="1"/>
  <c r="AB110" i="1"/>
  <c r="AB111" i="1"/>
  <c r="AB112" i="1"/>
  <c r="AB113" i="1"/>
  <c r="AB114" i="1"/>
  <c r="AB115" i="1"/>
  <c r="AB116" i="1"/>
  <c r="AB117" i="1"/>
  <c r="AB118" i="1"/>
  <c r="AB119" i="1"/>
  <c r="AB120" i="1"/>
  <c r="AB121" i="1"/>
  <c r="AB122" i="1"/>
  <c r="AB123" i="1"/>
  <c r="AB124" i="1"/>
  <c r="AB125" i="1"/>
  <c r="AB126" i="1"/>
  <c r="AB127" i="1"/>
  <c r="AB128" i="1"/>
  <c r="AB129" i="1"/>
  <c r="AB130" i="1"/>
  <c r="AB131" i="1"/>
  <c r="AB132" i="1"/>
  <c r="AB133" i="1"/>
  <c r="AB134" i="1"/>
  <c r="AB135" i="1"/>
  <c r="AB136" i="1"/>
  <c r="AB137" i="1"/>
  <c r="AB138" i="1"/>
  <c r="AB139" i="1"/>
  <c r="AB140" i="1"/>
  <c r="AB141" i="1"/>
  <c r="AB142" i="1"/>
  <c r="AB143" i="1"/>
  <c r="AB144" i="1"/>
  <c r="AB145" i="1"/>
  <c r="AB146" i="1"/>
  <c r="AB147" i="1"/>
  <c r="AB148" i="1"/>
  <c r="AB149" i="1"/>
  <c r="AB150" i="1"/>
  <c r="AB151" i="1"/>
  <c r="AB152" i="1"/>
  <c r="AB153" i="1"/>
  <c r="AB154" i="1"/>
  <c r="AB155" i="1"/>
  <c r="AB156" i="1"/>
  <c r="AB157" i="1"/>
  <c r="AB158" i="1"/>
  <c r="AB159" i="1"/>
  <c r="AB160" i="1"/>
  <c r="AB161" i="1"/>
  <c r="AB162" i="1"/>
  <c r="AB163" i="1"/>
  <c r="AB164" i="1"/>
  <c r="AB165" i="1"/>
  <c r="AB166" i="1"/>
  <c r="AB167" i="1"/>
  <c r="AB168" i="1"/>
  <c r="AB169" i="1"/>
  <c r="AB170" i="1"/>
  <c r="AB171" i="1"/>
  <c r="AB172" i="1"/>
  <c r="AB173" i="1"/>
  <c r="AB174" i="1"/>
  <c r="AB175" i="1"/>
  <c r="AB176" i="1"/>
  <c r="AB177" i="1"/>
  <c r="AB178" i="1"/>
  <c r="AB179" i="1"/>
  <c r="AB180" i="1"/>
  <c r="AB181" i="1"/>
  <c r="AB182" i="1"/>
  <c r="AB183" i="1"/>
  <c r="AB184" i="1"/>
  <c r="AB185" i="1"/>
  <c r="AB186" i="1"/>
  <c r="AB187" i="1"/>
  <c r="AB188" i="1"/>
  <c r="AB189" i="1"/>
  <c r="AB190" i="1"/>
  <c r="AB191" i="1"/>
  <c r="AB192" i="1"/>
  <c r="AB193" i="1"/>
  <c r="AB194" i="1"/>
  <c r="AB195" i="1"/>
  <c r="AB196" i="1"/>
  <c r="AB197" i="1"/>
  <c r="AB198" i="1"/>
  <c r="AB199" i="1"/>
  <c r="AB200" i="1"/>
  <c r="AB201" i="1"/>
  <c r="AB202" i="1"/>
  <c r="AB203" i="1"/>
  <c r="AB204" i="1"/>
  <c r="AB205" i="1"/>
  <c r="AB206" i="1"/>
  <c r="AB207" i="1"/>
  <c r="AB208" i="1"/>
  <c r="AB209" i="1"/>
  <c r="AB210" i="1"/>
  <c r="AB211" i="1"/>
  <c r="AB212" i="1"/>
  <c r="AB213" i="1"/>
  <c r="AB214" i="1"/>
  <c r="AB215" i="1"/>
  <c r="AB216" i="1"/>
  <c r="AB217" i="1"/>
  <c r="AB218" i="1"/>
  <c r="AB219" i="1"/>
  <c r="AB220" i="1"/>
  <c r="AB221" i="1"/>
  <c r="AB222" i="1"/>
  <c r="AB223" i="1"/>
  <c r="AB224" i="1"/>
  <c r="AB225" i="1"/>
  <c r="AB226" i="1"/>
  <c r="AB227" i="1"/>
  <c r="AB228" i="1"/>
  <c r="AB229" i="1"/>
  <c r="AB230" i="1"/>
  <c r="AB231" i="1"/>
  <c r="AB232" i="1"/>
  <c r="AB233" i="1"/>
  <c r="AB234" i="1"/>
  <c r="AB235" i="1"/>
  <c r="AB236" i="1"/>
  <c r="AB237" i="1"/>
  <c r="AB238" i="1"/>
  <c r="AB239" i="1"/>
  <c r="AB240" i="1"/>
  <c r="AB241" i="1"/>
  <c r="AB242" i="1"/>
  <c r="AB243" i="1"/>
  <c r="AB244" i="1"/>
  <c r="AB245" i="1"/>
  <c r="AB246" i="1"/>
  <c r="AB247" i="1"/>
  <c r="AB248" i="1"/>
  <c r="AB249" i="1"/>
  <c r="AB250" i="1"/>
  <c r="AB251" i="1"/>
  <c r="AB252" i="1"/>
  <c r="AB253" i="1"/>
  <c r="AB254" i="1"/>
  <c r="AB255" i="1"/>
  <c r="AB256" i="1"/>
  <c r="AB257" i="1"/>
  <c r="AB258" i="1"/>
  <c r="AB259" i="1"/>
  <c r="AB260" i="1"/>
  <c r="AB261" i="1"/>
  <c r="AB262" i="1"/>
  <c r="AB263" i="1"/>
  <c r="AB264" i="1"/>
  <c r="AB265" i="1"/>
  <c r="AB266" i="1"/>
  <c r="AB267" i="1"/>
  <c r="AB268" i="1"/>
  <c r="AB269" i="1"/>
  <c r="AB270" i="1"/>
  <c r="AB271" i="1"/>
  <c r="AB272" i="1"/>
  <c r="AB273" i="1"/>
  <c r="AB274" i="1"/>
  <c r="AB275" i="1"/>
  <c r="AB276" i="1"/>
  <c r="AB277" i="1"/>
  <c r="AB3" i="1"/>
  <c r="AV4" i="1"/>
  <c r="AV5" i="1"/>
  <c r="AV6" i="1"/>
  <c r="AV7" i="1"/>
  <c r="AV8" i="1"/>
  <c r="AV9" i="1"/>
  <c r="AV10" i="1"/>
  <c r="AV11" i="1"/>
  <c r="AV12" i="1"/>
  <c r="AV13" i="1"/>
  <c r="AV14" i="1"/>
  <c r="AV15" i="1"/>
  <c r="AV16" i="1"/>
  <c r="AV17" i="1"/>
  <c r="AV18" i="1"/>
  <c r="AV19" i="1"/>
  <c r="AV20" i="1"/>
  <c r="AV21" i="1"/>
  <c r="AV22" i="1"/>
  <c r="AV23" i="1"/>
  <c r="AV24" i="1"/>
  <c r="AV25" i="1"/>
  <c r="AV26" i="1"/>
  <c r="AV27" i="1"/>
  <c r="AV28" i="1"/>
  <c r="AV29" i="1"/>
  <c r="AV30" i="1"/>
  <c r="AV31" i="1"/>
  <c r="AV32" i="1"/>
  <c r="AV33" i="1"/>
  <c r="AV34" i="1"/>
  <c r="AV35" i="1"/>
  <c r="AV36" i="1"/>
  <c r="AV37" i="1"/>
  <c r="AV38" i="1"/>
  <c r="AV39" i="1"/>
  <c r="AV40" i="1"/>
  <c r="AV41" i="1"/>
  <c r="AV42" i="1"/>
  <c r="AV43" i="1"/>
  <c r="AV44" i="1"/>
  <c r="AV45" i="1"/>
  <c r="AV46" i="1"/>
  <c r="AV47" i="1"/>
  <c r="AV48" i="1"/>
  <c r="AV49" i="1"/>
  <c r="AV50" i="1"/>
  <c r="AV51" i="1"/>
  <c r="AV52" i="1"/>
  <c r="AV53" i="1"/>
  <c r="AV54" i="1"/>
  <c r="AV55" i="1"/>
  <c r="AV56" i="1"/>
  <c r="AV57" i="1"/>
  <c r="AV58" i="1"/>
  <c r="AV59" i="1"/>
  <c r="AV60" i="1"/>
  <c r="AV61" i="1"/>
  <c r="AV62" i="1"/>
  <c r="AV63" i="1"/>
  <c r="AV64" i="1"/>
  <c r="AV65" i="1"/>
  <c r="AV66" i="1"/>
  <c r="AV67" i="1"/>
  <c r="AV68" i="1"/>
  <c r="AV69" i="1"/>
  <c r="AV70" i="1"/>
  <c r="AV71" i="1"/>
  <c r="AV72" i="1"/>
  <c r="AV73" i="1"/>
  <c r="AV74" i="1"/>
  <c r="AV75" i="1"/>
  <c r="AV76" i="1"/>
  <c r="AV77" i="1"/>
  <c r="AV78" i="1"/>
  <c r="AV79" i="1"/>
  <c r="AV80" i="1"/>
  <c r="AV81" i="1"/>
  <c r="AV82" i="1"/>
  <c r="AV83" i="1"/>
  <c r="AV84" i="1"/>
  <c r="AV85" i="1"/>
  <c r="AV86" i="1"/>
  <c r="AV87" i="1"/>
  <c r="AV88" i="1"/>
  <c r="AV89" i="1"/>
  <c r="AV90" i="1"/>
  <c r="AV91" i="1"/>
  <c r="AV92" i="1"/>
  <c r="AV93" i="1"/>
  <c r="AV94" i="1"/>
  <c r="AV95" i="1"/>
  <c r="AV96" i="1"/>
  <c r="AV97" i="1"/>
  <c r="AV98" i="1"/>
  <c r="AV99" i="1"/>
  <c r="AV100" i="1"/>
  <c r="AV101" i="1"/>
  <c r="AV102" i="1"/>
  <c r="AV103" i="1"/>
  <c r="AV104" i="1"/>
  <c r="AV105" i="1"/>
  <c r="AV106" i="1"/>
  <c r="AV107" i="1"/>
  <c r="AV108" i="1"/>
  <c r="AV109" i="1"/>
  <c r="AV110" i="1"/>
  <c r="AV111" i="1"/>
  <c r="AV112" i="1"/>
  <c r="AV113" i="1"/>
  <c r="AV114" i="1"/>
  <c r="AV115" i="1"/>
  <c r="AV116" i="1"/>
  <c r="AV117" i="1"/>
  <c r="AV118" i="1"/>
  <c r="AV119" i="1"/>
  <c r="AV120" i="1"/>
  <c r="AV121" i="1"/>
  <c r="AV122" i="1"/>
  <c r="AV123" i="1"/>
  <c r="AV124" i="1"/>
  <c r="AV125" i="1"/>
  <c r="AV126" i="1"/>
  <c r="AV127" i="1"/>
  <c r="AV128" i="1"/>
  <c r="AV129" i="1"/>
  <c r="AV130" i="1"/>
  <c r="AV131" i="1"/>
  <c r="AV132" i="1"/>
  <c r="AV133" i="1"/>
  <c r="AV134" i="1"/>
  <c r="AV135" i="1"/>
  <c r="AV136" i="1"/>
  <c r="AV137" i="1"/>
  <c r="AV138" i="1"/>
  <c r="AV139" i="1"/>
  <c r="AV140" i="1"/>
  <c r="AV141" i="1"/>
  <c r="AV142" i="1"/>
  <c r="AV143" i="1"/>
  <c r="AV144" i="1"/>
  <c r="AV145" i="1"/>
  <c r="AV146" i="1"/>
  <c r="AV147" i="1"/>
  <c r="AV148" i="1"/>
  <c r="AV149" i="1"/>
  <c r="AV150" i="1"/>
  <c r="AV151" i="1"/>
  <c r="AV152" i="1"/>
  <c r="AV153" i="1"/>
  <c r="AV154" i="1"/>
  <c r="AV155" i="1"/>
  <c r="AV156" i="1"/>
  <c r="AV157" i="1"/>
  <c r="AV158" i="1"/>
  <c r="AV159" i="1"/>
  <c r="AV160" i="1"/>
  <c r="AV161" i="1"/>
  <c r="AV162" i="1"/>
  <c r="AV163" i="1"/>
  <c r="AV164" i="1"/>
  <c r="AV165" i="1"/>
  <c r="AV166" i="1"/>
  <c r="AV167" i="1"/>
  <c r="AV168" i="1"/>
  <c r="AV169" i="1"/>
  <c r="AV170" i="1"/>
  <c r="AV171" i="1"/>
  <c r="AV172" i="1"/>
  <c r="AV173" i="1"/>
  <c r="AV174" i="1"/>
  <c r="AV175" i="1"/>
  <c r="AV176" i="1"/>
  <c r="AV177" i="1"/>
  <c r="AV178" i="1"/>
  <c r="AV179" i="1"/>
  <c r="AV180" i="1"/>
  <c r="AV181" i="1"/>
  <c r="AV182" i="1"/>
  <c r="AV183" i="1"/>
  <c r="AV184" i="1"/>
  <c r="AV185" i="1"/>
  <c r="AV186" i="1"/>
  <c r="AV187" i="1"/>
  <c r="AV188" i="1"/>
  <c r="AV189" i="1"/>
  <c r="AV190" i="1"/>
  <c r="AV191" i="1"/>
  <c r="AV192" i="1"/>
  <c r="AV193" i="1"/>
  <c r="AV194" i="1"/>
  <c r="AV195" i="1"/>
  <c r="AV196" i="1"/>
  <c r="AV197" i="1"/>
  <c r="AV198" i="1"/>
  <c r="AV199" i="1"/>
  <c r="AV200" i="1"/>
  <c r="AV201" i="1"/>
  <c r="AV202" i="1"/>
  <c r="AV203" i="1"/>
  <c r="AV204" i="1"/>
  <c r="AV205" i="1"/>
  <c r="AV206" i="1"/>
  <c r="AV207" i="1"/>
  <c r="AV208" i="1"/>
  <c r="AV209" i="1"/>
  <c r="AV210" i="1"/>
  <c r="AV211" i="1"/>
  <c r="AV212" i="1"/>
  <c r="AV213" i="1"/>
  <c r="AV214" i="1"/>
  <c r="AV215" i="1"/>
  <c r="AV216" i="1"/>
  <c r="AV217" i="1"/>
  <c r="AV218" i="1"/>
  <c r="AV219" i="1"/>
  <c r="AV220" i="1"/>
  <c r="AV221" i="1"/>
  <c r="AV222" i="1"/>
  <c r="AV223" i="1"/>
  <c r="AV224" i="1"/>
  <c r="AV225" i="1"/>
  <c r="AV226" i="1"/>
  <c r="AV227" i="1"/>
  <c r="AV228" i="1"/>
  <c r="AV229" i="1"/>
  <c r="AV230" i="1"/>
  <c r="AV231" i="1"/>
  <c r="AV232" i="1"/>
  <c r="AV233" i="1"/>
  <c r="AV234" i="1"/>
  <c r="AV235" i="1"/>
  <c r="AV236" i="1"/>
  <c r="AV237" i="1"/>
  <c r="AV238" i="1"/>
  <c r="AV239" i="1"/>
  <c r="AV240" i="1"/>
  <c r="AV241" i="1"/>
  <c r="AV242" i="1"/>
  <c r="AV243" i="1"/>
  <c r="AV244" i="1"/>
  <c r="AV245" i="1"/>
  <c r="AV246" i="1"/>
  <c r="AV247" i="1"/>
  <c r="AV248" i="1"/>
  <c r="AV249" i="1"/>
  <c r="AV250" i="1"/>
  <c r="AV251" i="1"/>
  <c r="AV252" i="1"/>
  <c r="AV253" i="1"/>
  <c r="AV254" i="1"/>
  <c r="AV255" i="1"/>
  <c r="AV256" i="1"/>
  <c r="AV257" i="1"/>
  <c r="AV258" i="1"/>
  <c r="AV259" i="1"/>
  <c r="AV260" i="1"/>
  <c r="AV261" i="1"/>
  <c r="AV262" i="1"/>
  <c r="AV263" i="1"/>
  <c r="AV264" i="1"/>
  <c r="AV265" i="1"/>
  <c r="AV266" i="1"/>
  <c r="AV267" i="1"/>
  <c r="AV268" i="1"/>
  <c r="AV269" i="1"/>
  <c r="AV270" i="1"/>
  <c r="AV271" i="1"/>
  <c r="AV272" i="1"/>
  <c r="AV273" i="1"/>
  <c r="AV274" i="1"/>
  <c r="AV275" i="1"/>
  <c r="AV276" i="1"/>
  <c r="AV277" i="1"/>
  <c r="AV3" i="1"/>
  <c r="AL4" i="1"/>
  <c r="AL5" i="1"/>
  <c r="AL6" i="1"/>
  <c r="AL7" i="1"/>
  <c r="AL8" i="1"/>
  <c r="AL9" i="1"/>
  <c r="AL10" i="1"/>
  <c r="AL11" i="1"/>
  <c r="AL12" i="1"/>
  <c r="AL13" i="1"/>
  <c r="AL14" i="1"/>
  <c r="AL15" i="1"/>
  <c r="AL16" i="1"/>
  <c r="AL17" i="1"/>
  <c r="AL18" i="1"/>
  <c r="AL19" i="1"/>
  <c r="AL20" i="1"/>
  <c r="AL21" i="1"/>
  <c r="AL22" i="1"/>
  <c r="AL23" i="1"/>
  <c r="AL24" i="1"/>
  <c r="AL25" i="1"/>
  <c r="AL26" i="1"/>
  <c r="AL27" i="1"/>
  <c r="AL28" i="1"/>
  <c r="AL29" i="1"/>
  <c r="AL30" i="1"/>
  <c r="AL31" i="1"/>
  <c r="AL32" i="1"/>
  <c r="AL33" i="1"/>
  <c r="AL34" i="1"/>
  <c r="AL35" i="1"/>
  <c r="AL36" i="1"/>
  <c r="AL37" i="1"/>
  <c r="AL38" i="1"/>
  <c r="AL39" i="1"/>
  <c r="AL40" i="1"/>
  <c r="AL41" i="1"/>
  <c r="AL42" i="1"/>
  <c r="AL43" i="1"/>
  <c r="AL44" i="1"/>
  <c r="AL45" i="1"/>
  <c r="AL46" i="1"/>
  <c r="AL47" i="1"/>
  <c r="AL48" i="1"/>
  <c r="AL49" i="1"/>
  <c r="AL50" i="1"/>
  <c r="AL51" i="1"/>
  <c r="AL52" i="1"/>
  <c r="AL53" i="1"/>
  <c r="AL54" i="1"/>
  <c r="AL55" i="1"/>
  <c r="AL56" i="1"/>
  <c r="AL57" i="1"/>
  <c r="AL58" i="1"/>
  <c r="AL59" i="1"/>
  <c r="AL60" i="1"/>
  <c r="AL61" i="1"/>
  <c r="AL62" i="1"/>
  <c r="AL63" i="1"/>
  <c r="AL64" i="1"/>
  <c r="AL65" i="1"/>
  <c r="AL66" i="1"/>
  <c r="AL67" i="1"/>
  <c r="AL68" i="1"/>
  <c r="AL69" i="1"/>
  <c r="AL70" i="1"/>
  <c r="AL71" i="1"/>
  <c r="AL72" i="1"/>
  <c r="AL73" i="1"/>
  <c r="AL74" i="1"/>
  <c r="AL75" i="1"/>
  <c r="AL76" i="1"/>
  <c r="AL77" i="1"/>
  <c r="AL78" i="1"/>
  <c r="AL79" i="1"/>
  <c r="AL80" i="1"/>
  <c r="AL81" i="1"/>
  <c r="AL82" i="1"/>
  <c r="AL83" i="1"/>
  <c r="AL84" i="1"/>
  <c r="AL85" i="1"/>
  <c r="AL86" i="1"/>
  <c r="AL87" i="1"/>
  <c r="AL88" i="1"/>
  <c r="AL89" i="1"/>
  <c r="AL90" i="1"/>
  <c r="AL91" i="1"/>
  <c r="AL92" i="1"/>
  <c r="AL93" i="1"/>
  <c r="AL94" i="1"/>
  <c r="AL95" i="1"/>
  <c r="AL96" i="1"/>
  <c r="AL97" i="1"/>
  <c r="AL98" i="1"/>
  <c r="AL99" i="1"/>
  <c r="AL100" i="1"/>
  <c r="AL101" i="1"/>
  <c r="AL102" i="1"/>
  <c r="AL103" i="1"/>
  <c r="AL104" i="1"/>
  <c r="AL105" i="1"/>
  <c r="AL106" i="1"/>
  <c r="AL107" i="1"/>
  <c r="AL108" i="1"/>
  <c r="AL109" i="1"/>
  <c r="AL110" i="1"/>
  <c r="AL111" i="1"/>
  <c r="AL112" i="1"/>
  <c r="AL113" i="1"/>
  <c r="AL114" i="1"/>
  <c r="AL115" i="1"/>
  <c r="AL116" i="1"/>
  <c r="AL117" i="1"/>
  <c r="AL118" i="1"/>
  <c r="AL119" i="1"/>
  <c r="AL120" i="1"/>
  <c r="AL121" i="1"/>
  <c r="AL122" i="1"/>
  <c r="AL123" i="1"/>
  <c r="AL124" i="1"/>
  <c r="AL125" i="1"/>
  <c r="AL126" i="1"/>
  <c r="AL127" i="1"/>
  <c r="AL128" i="1"/>
  <c r="AL129" i="1"/>
  <c r="AL130" i="1"/>
  <c r="AL131" i="1"/>
  <c r="AL132" i="1"/>
  <c r="AL133" i="1"/>
  <c r="AL134" i="1"/>
  <c r="AL135" i="1"/>
  <c r="AL136" i="1"/>
  <c r="AL137" i="1"/>
  <c r="AL138" i="1"/>
  <c r="AL139" i="1"/>
  <c r="AL140" i="1"/>
  <c r="AL141" i="1"/>
  <c r="AL142" i="1"/>
  <c r="AL143" i="1"/>
  <c r="AL144" i="1"/>
  <c r="AL145" i="1"/>
  <c r="AL146" i="1"/>
  <c r="AL147" i="1"/>
  <c r="AL148" i="1"/>
  <c r="AL149" i="1"/>
  <c r="AL150" i="1"/>
  <c r="AL151" i="1"/>
  <c r="AL152" i="1"/>
  <c r="AL153" i="1"/>
  <c r="AL154" i="1"/>
  <c r="AL155" i="1"/>
  <c r="AL156" i="1"/>
  <c r="AL157" i="1"/>
  <c r="AL158" i="1"/>
  <c r="AL159" i="1"/>
  <c r="AL160" i="1"/>
  <c r="AL161" i="1"/>
  <c r="AL162" i="1"/>
  <c r="AL163" i="1"/>
  <c r="AL164" i="1"/>
  <c r="AL165" i="1"/>
  <c r="AL166" i="1"/>
  <c r="AL167" i="1"/>
  <c r="AL168" i="1"/>
  <c r="AL169" i="1"/>
  <c r="AL170" i="1"/>
  <c r="AL171" i="1"/>
  <c r="AL172" i="1"/>
  <c r="AL173" i="1"/>
  <c r="AL174" i="1"/>
  <c r="AL175" i="1"/>
  <c r="AL176" i="1"/>
  <c r="AL177" i="1"/>
  <c r="AL178" i="1"/>
  <c r="AL179" i="1"/>
  <c r="AL180" i="1"/>
  <c r="AL181" i="1"/>
  <c r="AL182" i="1"/>
  <c r="AL183" i="1"/>
  <c r="AL184" i="1"/>
  <c r="AL185" i="1"/>
  <c r="AL186" i="1"/>
  <c r="AL187" i="1"/>
  <c r="AL188" i="1"/>
  <c r="AL189" i="1"/>
  <c r="AL190" i="1"/>
  <c r="AL191" i="1"/>
  <c r="AL192" i="1"/>
  <c r="AL193" i="1"/>
  <c r="AL194" i="1"/>
  <c r="AL195" i="1"/>
  <c r="AL196" i="1"/>
  <c r="AL197" i="1"/>
  <c r="AL198" i="1"/>
  <c r="AL199" i="1"/>
  <c r="AL200" i="1"/>
  <c r="AL201" i="1"/>
  <c r="AL202" i="1"/>
  <c r="AL203" i="1"/>
  <c r="AL204" i="1"/>
  <c r="AL205" i="1"/>
  <c r="AL206" i="1"/>
  <c r="AL207" i="1"/>
  <c r="AL208" i="1"/>
  <c r="AL209" i="1"/>
  <c r="AL210" i="1"/>
  <c r="AL211" i="1"/>
  <c r="AL212" i="1"/>
  <c r="AL213" i="1"/>
  <c r="AL214" i="1"/>
  <c r="AL215" i="1"/>
  <c r="AL216" i="1"/>
  <c r="AL217" i="1"/>
  <c r="AL218" i="1"/>
  <c r="AL219" i="1"/>
  <c r="AL220" i="1"/>
  <c r="AL221" i="1"/>
  <c r="AL222" i="1"/>
  <c r="AL223" i="1"/>
  <c r="AL224" i="1"/>
  <c r="AL225" i="1"/>
  <c r="AL226" i="1"/>
  <c r="AL227" i="1"/>
  <c r="AL228" i="1"/>
  <c r="AL229" i="1"/>
  <c r="AL230" i="1"/>
  <c r="AL231" i="1"/>
  <c r="AL232" i="1"/>
  <c r="AL233" i="1"/>
  <c r="AL234" i="1"/>
  <c r="AL235" i="1"/>
  <c r="AL236" i="1"/>
  <c r="AL237" i="1"/>
  <c r="AL238" i="1"/>
  <c r="AL239" i="1"/>
  <c r="AL240" i="1"/>
  <c r="AL241" i="1"/>
  <c r="AL242" i="1"/>
  <c r="AL243" i="1"/>
  <c r="AL244" i="1"/>
  <c r="AL245" i="1"/>
  <c r="AL246" i="1"/>
  <c r="AL247" i="1"/>
  <c r="AL248" i="1"/>
  <c r="AL249" i="1"/>
  <c r="AL250" i="1"/>
  <c r="AL251" i="1"/>
  <c r="AL252" i="1"/>
  <c r="AL253" i="1"/>
  <c r="AL254" i="1"/>
  <c r="AL255" i="1"/>
  <c r="AL256" i="1"/>
  <c r="AL257" i="1"/>
  <c r="AL258" i="1"/>
  <c r="AL259" i="1"/>
  <c r="AL260" i="1"/>
  <c r="AL261" i="1"/>
  <c r="AL262" i="1"/>
  <c r="AL263" i="1"/>
  <c r="AL264" i="1"/>
  <c r="AL265" i="1"/>
  <c r="AL266" i="1"/>
  <c r="AL267" i="1"/>
  <c r="AL268" i="1"/>
  <c r="AL269" i="1"/>
  <c r="AL270" i="1"/>
  <c r="AL271" i="1"/>
  <c r="AL272" i="1"/>
  <c r="AL273" i="1"/>
  <c r="AL274" i="1"/>
  <c r="AL275" i="1"/>
  <c r="AL276" i="1"/>
  <c r="AL277" i="1"/>
  <c r="AL3" i="1"/>
  <c r="N4" i="1"/>
  <c r="N5" i="1"/>
  <c r="N6" i="1"/>
  <c r="O6" i="1" s="1"/>
  <c r="N7" i="1"/>
  <c r="N8" i="1"/>
  <c r="N9" i="1"/>
  <c r="N10" i="1"/>
  <c r="N11" i="1"/>
  <c r="N12" i="1"/>
  <c r="N13" i="1"/>
  <c r="N14" i="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N58" i="1"/>
  <c r="N59" i="1"/>
  <c r="N60" i="1"/>
  <c r="N61" i="1"/>
  <c r="N62" i="1"/>
  <c r="N63" i="1"/>
  <c r="N64" i="1"/>
  <c r="N65" i="1"/>
  <c r="N66" i="1"/>
  <c r="N67" i="1"/>
  <c r="N68" i="1"/>
  <c r="N69" i="1"/>
  <c r="N70" i="1"/>
  <c r="N71" i="1"/>
  <c r="N72" i="1"/>
  <c r="N73" i="1"/>
  <c r="N74" i="1"/>
  <c r="N75" i="1"/>
  <c r="N76" i="1"/>
  <c r="N77" i="1"/>
  <c r="N78" i="1"/>
  <c r="N79" i="1"/>
  <c r="N80" i="1"/>
  <c r="N81" i="1"/>
  <c r="N82" i="1"/>
  <c r="N83" i="1"/>
  <c r="N84" i="1"/>
  <c r="N85" i="1"/>
  <c r="N86" i="1"/>
  <c r="N87" i="1"/>
  <c r="N88" i="1"/>
  <c r="N89" i="1"/>
  <c r="N90" i="1"/>
  <c r="N91" i="1"/>
  <c r="N92" i="1"/>
  <c r="N93" i="1"/>
  <c r="N94" i="1"/>
  <c r="N95" i="1"/>
  <c r="N96" i="1"/>
  <c r="N97" i="1"/>
  <c r="N98" i="1"/>
  <c r="N99" i="1"/>
  <c r="N100" i="1"/>
  <c r="N101" i="1"/>
  <c r="N102" i="1"/>
  <c r="N103" i="1"/>
  <c r="N104" i="1"/>
  <c r="N105" i="1"/>
  <c r="N106" i="1"/>
  <c r="N107" i="1"/>
  <c r="N108" i="1"/>
  <c r="N109" i="1"/>
  <c r="N110" i="1"/>
  <c r="N111" i="1"/>
  <c r="N112" i="1"/>
  <c r="N113" i="1"/>
  <c r="N114" i="1"/>
  <c r="N115" i="1"/>
  <c r="N116" i="1"/>
  <c r="N117" i="1"/>
  <c r="N118" i="1"/>
  <c r="N119" i="1"/>
  <c r="N120" i="1"/>
  <c r="N121" i="1"/>
  <c r="N122" i="1"/>
  <c r="N123" i="1"/>
  <c r="N124" i="1"/>
  <c r="N125" i="1"/>
  <c r="N126" i="1"/>
  <c r="N127" i="1"/>
  <c r="N128" i="1"/>
  <c r="N129" i="1"/>
  <c r="N130" i="1"/>
  <c r="N131" i="1"/>
  <c r="N132" i="1"/>
  <c r="N133" i="1"/>
  <c r="N134" i="1"/>
  <c r="N135" i="1"/>
  <c r="N136" i="1"/>
  <c r="N137" i="1"/>
  <c r="N138" i="1"/>
  <c r="N139" i="1"/>
  <c r="N140" i="1"/>
  <c r="N141" i="1"/>
  <c r="N142" i="1"/>
  <c r="N143" i="1"/>
  <c r="N144" i="1"/>
  <c r="N145" i="1"/>
  <c r="N146" i="1"/>
  <c r="N147" i="1"/>
  <c r="N148" i="1"/>
  <c r="N149" i="1"/>
  <c r="N150" i="1"/>
  <c r="N151" i="1"/>
  <c r="N152" i="1"/>
  <c r="N153" i="1"/>
  <c r="N154" i="1"/>
  <c r="N155" i="1"/>
  <c r="N156" i="1"/>
  <c r="N157" i="1"/>
  <c r="N158" i="1"/>
  <c r="N159" i="1"/>
  <c r="N160" i="1"/>
  <c r="N161" i="1"/>
  <c r="N162" i="1"/>
  <c r="N163" i="1"/>
  <c r="N164" i="1"/>
  <c r="N165" i="1"/>
  <c r="N166" i="1"/>
  <c r="N167" i="1"/>
  <c r="N168" i="1"/>
  <c r="N169" i="1"/>
  <c r="N170" i="1"/>
  <c r="N171" i="1"/>
  <c r="N172" i="1"/>
  <c r="N173" i="1"/>
  <c r="N174" i="1"/>
  <c r="N175" i="1"/>
  <c r="N176" i="1"/>
  <c r="N177" i="1"/>
  <c r="N178" i="1"/>
  <c r="N179" i="1"/>
  <c r="N180" i="1"/>
  <c r="N181" i="1"/>
  <c r="N182" i="1"/>
  <c r="N183" i="1"/>
  <c r="N184" i="1"/>
  <c r="N185" i="1"/>
  <c r="N186" i="1"/>
  <c r="N187" i="1"/>
  <c r="N188" i="1"/>
  <c r="N189" i="1"/>
  <c r="N190" i="1"/>
  <c r="N191" i="1"/>
  <c r="N192" i="1"/>
  <c r="N193" i="1"/>
  <c r="N194" i="1"/>
  <c r="N195" i="1"/>
  <c r="N196" i="1"/>
  <c r="N197" i="1"/>
  <c r="N198" i="1"/>
  <c r="N199" i="1"/>
  <c r="N200" i="1"/>
  <c r="N201" i="1"/>
  <c r="N202" i="1"/>
  <c r="N203" i="1"/>
  <c r="N204" i="1"/>
  <c r="N205" i="1"/>
  <c r="N206" i="1"/>
  <c r="N207" i="1"/>
  <c r="N208" i="1"/>
  <c r="N209" i="1"/>
  <c r="N210" i="1"/>
  <c r="N211" i="1"/>
  <c r="N212" i="1"/>
  <c r="N213" i="1"/>
  <c r="N214" i="1"/>
  <c r="N215" i="1"/>
  <c r="N216" i="1"/>
  <c r="N217" i="1"/>
  <c r="N218" i="1"/>
  <c r="N219" i="1"/>
  <c r="N220" i="1"/>
  <c r="N221" i="1"/>
  <c r="N222" i="1"/>
  <c r="N223" i="1"/>
  <c r="N224" i="1"/>
  <c r="N225" i="1"/>
  <c r="N226" i="1"/>
  <c r="N227" i="1"/>
  <c r="N228" i="1"/>
  <c r="N229" i="1"/>
  <c r="N230" i="1"/>
  <c r="N231" i="1"/>
  <c r="N232" i="1"/>
  <c r="N233" i="1"/>
  <c r="N234" i="1"/>
  <c r="N235" i="1"/>
  <c r="N236" i="1"/>
  <c r="N237" i="1"/>
  <c r="N238" i="1"/>
  <c r="N239" i="1"/>
  <c r="N240" i="1"/>
  <c r="N241" i="1"/>
  <c r="N242" i="1"/>
  <c r="N243" i="1"/>
  <c r="N244" i="1"/>
  <c r="N245" i="1"/>
  <c r="N246" i="1"/>
  <c r="N247" i="1"/>
  <c r="N248" i="1"/>
  <c r="N249" i="1"/>
  <c r="N250" i="1"/>
  <c r="N251" i="1"/>
  <c r="N252" i="1"/>
  <c r="N253" i="1"/>
  <c r="N254" i="1"/>
  <c r="N255" i="1"/>
  <c r="N256" i="1"/>
  <c r="N257" i="1"/>
  <c r="N258" i="1"/>
  <c r="N259" i="1"/>
  <c r="N260" i="1"/>
  <c r="N261" i="1"/>
  <c r="N262" i="1"/>
  <c r="N263" i="1"/>
  <c r="N264" i="1"/>
  <c r="N265" i="1"/>
  <c r="N266" i="1"/>
  <c r="N267" i="1"/>
  <c r="N268" i="1"/>
  <c r="N269" i="1"/>
  <c r="N270" i="1"/>
  <c r="N271" i="1"/>
  <c r="N272" i="1"/>
  <c r="N273" i="1"/>
  <c r="N274" i="1"/>
  <c r="N275" i="1"/>
  <c r="N276" i="1"/>
  <c r="N277" i="1"/>
  <c r="BF4" i="1"/>
  <c r="BF5" i="1"/>
  <c r="BF6" i="1"/>
  <c r="BF7" i="1"/>
  <c r="BF8" i="1"/>
  <c r="BF9" i="1"/>
  <c r="BF10" i="1"/>
  <c r="BF11" i="1"/>
  <c r="BF12" i="1"/>
  <c r="BF13" i="1"/>
  <c r="BF14" i="1"/>
  <c r="BF15" i="1"/>
  <c r="BF16" i="1"/>
  <c r="BF17" i="1"/>
  <c r="BF18" i="1"/>
  <c r="BF19" i="1"/>
  <c r="BF20" i="1"/>
  <c r="BF21" i="1"/>
  <c r="BF22" i="1"/>
  <c r="BF23" i="1"/>
  <c r="BF24" i="1"/>
  <c r="BF25" i="1"/>
  <c r="BF26" i="1"/>
  <c r="BF27" i="1"/>
  <c r="BF28" i="1"/>
  <c r="BF29" i="1"/>
  <c r="BF30" i="1"/>
  <c r="BF31" i="1"/>
  <c r="BF32" i="1"/>
  <c r="BF33" i="1"/>
  <c r="BF34" i="1"/>
  <c r="BF35" i="1"/>
  <c r="BF36" i="1"/>
  <c r="BF37" i="1"/>
  <c r="BF38" i="1"/>
  <c r="BF39" i="1"/>
  <c r="BF40" i="1"/>
  <c r="BF41" i="1"/>
  <c r="BF42" i="1"/>
  <c r="BF43" i="1"/>
  <c r="BF44" i="1"/>
  <c r="BF45" i="1"/>
  <c r="BF46" i="1"/>
  <c r="BF47" i="1"/>
  <c r="BF48" i="1"/>
  <c r="BF49" i="1"/>
  <c r="BF50" i="1"/>
  <c r="BF51" i="1"/>
  <c r="BF52" i="1"/>
  <c r="BF53" i="1"/>
  <c r="BF54" i="1"/>
  <c r="BF55" i="1"/>
  <c r="BF56" i="1"/>
  <c r="BF57" i="1"/>
  <c r="BF58" i="1"/>
  <c r="BF59" i="1"/>
  <c r="BF60" i="1"/>
  <c r="BF61" i="1"/>
  <c r="BF62" i="1"/>
  <c r="BF63" i="1"/>
  <c r="BF64" i="1"/>
  <c r="BF65" i="1"/>
  <c r="BF66" i="1"/>
  <c r="BF67" i="1"/>
  <c r="BF68" i="1"/>
  <c r="BF69" i="1"/>
  <c r="BF70" i="1"/>
  <c r="BF71" i="1"/>
  <c r="BF72" i="1"/>
  <c r="BF73" i="1"/>
  <c r="BF74" i="1"/>
  <c r="BF75" i="1"/>
  <c r="BF76" i="1"/>
  <c r="BF77" i="1"/>
  <c r="BF78" i="1"/>
  <c r="BF79" i="1"/>
  <c r="BF80" i="1"/>
  <c r="BF81" i="1"/>
  <c r="BF82" i="1"/>
  <c r="BF83" i="1"/>
  <c r="BF84" i="1"/>
  <c r="BF85" i="1"/>
  <c r="BF86" i="1"/>
  <c r="BF87" i="1"/>
  <c r="BF88" i="1"/>
  <c r="BF89" i="1"/>
  <c r="BF90" i="1"/>
  <c r="BF91" i="1"/>
  <c r="BF92" i="1"/>
  <c r="BF93" i="1"/>
  <c r="BF94" i="1"/>
  <c r="BF95" i="1"/>
  <c r="BF96" i="1"/>
  <c r="BF97" i="1"/>
  <c r="BF98" i="1"/>
  <c r="BF99" i="1"/>
  <c r="BF100" i="1"/>
  <c r="BF101" i="1"/>
  <c r="BF102" i="1"/>
  <c r="BF103" i="1"/>
  <c r="BF104" i="1"/>
  <c r="BF105" i="1"/>
  <c r="BF106" i="1"/>
  <c r="BF107" i="1"/>
  <c r="BF108" i="1"/>
  <c r="BF109" i="1"/>
  <c r="BF110" i="1"/>
  <c r="BF111" i="1"/>
  <c r="BF112" i="1"/>
  <c r="BF113" i="1"/>
  <c r="BF114" i="1"/>
  <c r="BF115" i="1"/>
  <c r="BF116" i="1"/>
  <c r="BF117" i="1"/>
  <c r="BF118" i="1"/>
  <c r="BF119" i="1"/>
  <c r="BF120" i="1"/>
  <c r="BF121" i="1"/>
  <c r="BF122" i="1"/>
  <c r="BF123" i="1"/>
  <c r="BF124" i="1"/>
  <c r="BF125" i="1"/>
  <c r="BF126" i="1"/>
  <c r="BF127" i="1"/>
  <c r="BF128" i="1"/>
  <c r="BF129" i="1"/>
  <c r="BF130" i="1"/>
  <c r="BF131" i="1"/>
  <c r="BF132" i="1"/>
  <c r="BF133" i="1"/>
  <c r="BF134" i="1"/>
  <c r="BF135" i="1"/>
  <c r="BF136" i="1"/>
  <c r="BF137" i="1"/>
  <c r="BF138" i="1"/>
  <c r="BF139" i="1"/>
  <c r="BF140" i="1"/>
  <c r="BF141" i="1"/>
  <c r="BF142" i="1"/>
  <c r="BF143" i="1"/>
  <c r="BF144" i="1"/>
  <c r="BF145" i="1"/>
  <c r="BF146" i="1"/>
  <c r="BF147" i="1"/>
  <c r="BF148" i="1"/>
  <c r="BF149" i="1"/>
  <c r="BF150" i="1"/>
  <c r="BF151" i="1"/>
  <c r="BF152" i="1"/>
  <c r="BF153" i="1"/>
  <c r="BF154" i="1"/>
  <c r="BF155" i="1"/>
  <c r="BF156" i="1"/>
  <c r="BF157" i="1"/>
  <c r="BF158" i="1"/>
  <c r="BF159" i="1"/>
  <c r="BF160" i="1"/>
  <c r="BF161" i="1"/>
  <c r="BF162" i="1"/>
  <c r="BF163" i="1"/>
  <c r="BF164" i="1"/>
  <c r="BF165" i="1"/>
  <c r="BF166" i="1"/>
  <c r="BF167" i="1"/>
  <c r="BF168" i="1"/>
  <c r="BF169" i="1"/>
  <c r="BF170" i="1"/>
  <c r="BF171" i="1"/>
  <c r="BF172" i="1"/>
  <c r="BF173" i="1"/>
  <c r="BF174" i="1"/>
  <c r="BF175" i="1"/>
  <c r="BF176" i="1"/>
  <c r="BF177" i="1"/>
  <c r="BF178" i="1"/>
  <c r="BF179" i="1"/>
  <c r="BF180" i="1"/>
  <c r="BF181" i="1"/>
  <c r="BF182" i="1"/>
  <c r="BF183" i="1"/>
  <c r="BF184" i="1"/>
  <c r="BF185" i="1"/>
  <c r="BF186" i="1"/>
  <c r="BF187" i="1"/>
  <c r="BF188" i="1"/>
  <c r="BF189" i="1"/>
  <c r="BF190" i="1"/>
  <c r="BF191" i="1"/>
  <c r="BF192" i="1"/>
  <c r="BF193" i="1"/>
  <c r="BF194" i="1"/>
  <c r="BF195" i="1"/>
  <c r="BF196" i="1"/>
  <c r="BF197" i="1"/>
  <c r="BF198" i="1"/>
  <c r="BF199" i="1"/>
  <c r="BF200" i="1"/>
  <c r="BF201" i="1"/>
  <c r="BF202" i="1"/>
  <c r="BF203" i="1"/>
  <c r="BF204" i="1"/>
  <c r="BF205" i="1"/>
  <c r="BF206" i="1"/>
  <c r="BF207" i="1"/>
  <c r="BF208" i="1"/>
  <c r="BF209" i="1"/>
  <c r="BF210" i="1"/>
  <c r="BF211" i="1"/>
  <c r="BF212" i="1"/>
  <c r="BF213" i="1"/>
  <c r="BF214" i="1"/>
  <c r="BF215" i="1"/>
  <c r="BF216" i="1"/>
  <c r="BF217" i="1"/>
  <c r="BF218" i="1"/>
  <c r="BF219" i="1"/>
  <c r="BF220" i="1"/>
  <c r="BF221" i="1"/>
  <c r="BF222" i="1"/>
  <c r="BF223" i="1"/>
  <c r="BF224" i="1"/>
  <c r="BF225" i="1"/>
  <c r="BF226" i="1"/>
  <c r="BF227" i="1"/>
  <c r="BF228" i="1"/>
  <c r="BF229" i="1"/>
  <c r="BF230" i="1"/>
  <c r="BF231" i="1"/>
  <c r="BF232" i="1"/>
  <c r="BF233" i="1"/>
  <c r="BF234" i="1"/>
  <c r="BF235" i="1"/>
  <c r="BF236" i="1"/>
  <c r="BF237" i="1"/>
  <c r="BF238" i="1"/>
  <c r="BF239" i="1"/>
  <c r="BF240" i="1"/>
  <c r="BF241" i="1"/>
  <c r="BF242" i="1"/>
  <c r="BF243" i="1"/>
  <c r="BF244" i="1"/>
  <c r="BF245" i="1"/>
  <c r="BF246" i="1"/>
  <c r="BF247" i="1"/>
  <c r="BF248" i="1"/>
  <c r="BF249" i="1"/>
  <c r="BF250" i="1"/>
  <c r="BF251" i="1"/>
  <c r="BF252" i="1"/>
  <c r="BF253" i="1"/>
  <c r="BF254" i="1"/>
  <c r="BF255" i="1"/>
  <c r="BF256" i="1"/>
  <c r="BF257" i="1"/>
  <c r="BF258" i="1"/>
  <c r="BF259" i="1"/>
  <c r="BF260" i="1"/>
  <c r="BF261" i="1"/>
  <c r="BF262" i="1"/>
  <c r="BF263" i="1"/>
  <c r="BF264" i="1"/>
  <c r="BF265" i="1"/>
  <c r="BF266" i="1"/>
  <c r="BF267" i="1"/>
  <c r="BF268" i="1"/>
  <c r="BF269" i="1"/>
  <c r="BF270" i="1"/>
  <c r="BF271" i="1"/>
  <c r="BF272" i="1"/>
  <c r="BF273" i="1"/>
  <c r="BF274" i="1"/>
  <c r="BF275" i="1"/>
  <c r="BF276" i="1"/>
  <c r="BF277" i="1"/>
  <c r="BF3" i="1"/>
  <c r="T4" i="1"/>
  <c r="T5" i="1"/>
  <c r="T6" i="1"/>
  <c r="T7" i="1"/>
  <c r="T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T43" i="1"/>
  <c r="T44" i="1"/>
  <c r="T45" i="1"/>
  <c r="T46" i="1"/>
  <c r="T47" i="1"/>
  <c r="T48" i="1"/>
  <c r="T49" i="1"/>
  <c r="T50" i="1"/>
  <c r="T51" i="1"/>
  <c r="T52" i="1"/>
  <c r="T53" i="1"/>
  <c r="T54" i="1"/>
  <c r="T55" i="1"/>
  <c r="T56" i="1"/>
  <c r="T57" i="1"/>
  <c r="T58" i="1"/>
  <c r="T59" i="1"/>
  <c r="T60" i="1"/>
  <c r="T61" i="1"/>
  <c r="T62" i="1"/>
  <c r="T63" i="1"/>
  <c r="T64" i="1"/>
  <c r="T65" i="1"/>
  <c r="T66" i="1"/>
  <c r="T67" i="1"/>
  <c r="T68" i="1"/>
  <c r="T69" i="1"/>
  <c r="T70" i="1"/>
  <c r="T71" i="1"/>
  <c r="T72" i="1"/>
  <c r="T73" i="1"/>
  <c r="T74" i="1"/>
  <c r="T75" i="1"/>
  <c r="T76" i="1"/>
  <c r="T77" i="1"/>
  <c r="T78" i="1"/>
  <c r="T79" i="1"/>
  <c r="T80" i="1"/>
  <c r="T81" i="1"/>
  <c r="T82" i="1"/>
  <c r="T83" i="1"/>
  <c r="T84" i="1"/>
  <c r="T85" i="1"/>
  <c r="T86" i="1"/>
  <c r="T87" i="1"/>
  <c r="T88" i="1"/>
  <c r="T89" i="1"/>
  <c r="T90" i="1"/>
  <c r="T91" i="1"/>
  <c r="T92" i="1"/>
  <c r="T93" i="1"/>
  <c r="T94" i="1"/>
  <c r="T95" i="1"/>
  <c r="T96" i="1"/>
  <c r="T97" i="1"/>
  <c r="T98" i="1"/>
  <c r="T99" i="1"/>
  <c r="T100" i="1"/>
  <c r="T101" i="1"/>
  <c r="T102" i="1"/>
  <c r="T103" i="1"/>
  <c r="T104" i="1"/>
  <c r="T105" i="1"/>
  <c r="T106" i="1"/>
  <c r="T107" i="1"/>
  <c r="T108" i="1"/>
  <c r="T109" i="1"/>
  <c r="T110" i="1"/>
  <c r="T111" i="1"/>
  <c r="T112" i="1"/>
  <c r="T113" i="1"/>
  <c r="T114" i="1"/>
  <c r="T115" i="1"/>
  <c r="T116" i="1"/>
  <c r="T117" i="1"/>
  <c r="T118" i="1"/>
  <c r="T119" i="1"/>
  <c r="T120" i="1"/>
  <c r="T121" i="1"/>
  <c r="T122" i="1"/>
  <c r="T123" i="1"/>
  <c r="T124" i="1"/>
  <c r="T125" i="1"/>
  <c r="T126" i="1"/>
  <c r="T127" i="1"/>
  <c r="T128" i="1"/>
  <c r="T129" i="1"/>
  <c r="T130" i="1"/>
  <c r="T131" i="1"/>
  <c r="T132" i="1"/>
  <c r="T133" i="1"/>
  <c r="T134" i="1"/>
  <c r="T135" i="1"/>
  <c r="T136" i="1"/>
  <c r="T137" i="1"/>
  <c r="T138" i="1"/>
  <c r="T139" i="1"/>
  <c r="T140" i="1"/>
  <c r="T141" i="1"/>
  <c r="T142" i="1"/>
  <c r="T143" i="1"/>
  <c r="T144" i="1"/>
  <c r="T145" i="1"/>
  <c r="T146" i="1"/>
  <c r="T147" i="1"/>
  <c r="T148" i="1"/>
  <c r="T149" i="1"/>
  <c r="T150" i="1"/>
  <c r="T151" i="1"/>
  <c r="T152" i="1"/>
  <c r="T153" i="1"/>
  <c r="T154" i="1"/>
  <c r="T155" i="1"/>
  <c r="T156" i="1"/>
  <c r="T157" i="1"/>
  <c r="T158" i="1"/>
  <c r="T159" i="1"/>
  <c r="T160" i="1"/>
  <c r="T161" i="1"/>
  <c r="T162" i="1"/>
  <c r="T163" i="1"/>
  <c r="T164" i="1"/>
  <c r="T165" i="1"/>
  <c r="T166" i="1"/>
  <c r="T167" i="1"/>
  <c r="T168" i="1"/>
  <c r="T169" i="1"/>
  <c r="T170" i="1"/>
  <c r="T171" i="1"/>
  <c r="T172" i="1"/>
  <c r="T173" i="1"/>
  <c r="T174" i="1"/>
  <c r="T175" i="1"/>
  <c r="T176" i="1"/>
  <c r="T177" i="1"/>
  <c r="T178" i="1"/>
  <c r="T179" i="1"/>
  <c r="T180" i="1"/>
  <c r="T181" i="1"/>
  <c r="T182" i="1"/>
  <c r="T183" i="1"/>
  <c r="T184" i="1"/>
  <c r="T185" i="1"/>
  <c r="T186" i="1"/>
  <c r="T187" i="1"/>
  <c r="T188" i="1"/>
  <c r="T189" i="1"/>
  <c r="T190" i="1"/>
  <c r="T191" i="1"/>
  <c r="T192" i="1"/>
  <c r="T193" i="1"/>
  <c r="T194" i="1"/>
  <c r="T195" i="1"/>
  <c r="T196" i="1"/>
  <c r="T197" i="1"/>
  <c r="T198" i="1"/>
  <c r="T199" i="1"/>
  <c r="T200" i="1"/>
  <c r="T201" i="1"/>
  <c r="T202" i="1"/>
  <c r="T203" i="1"/>
  <c r="T204" i="1"/>
  <c r="T205" i="1"/>
  <c r="T206" i="1"/>
  <c r="T207" i="1"/>
  <c r="T208" i="1"/>
  <c r="T209" i="1"/>
  <c r="T210" i="1"/>
  <c r="T211" i="1"/>
  <c r="T212" i="1"/>
  <c r="T213" i="1"/>
  <c r="T214" i="1"/>
  <c r="T215" i="1"/>
  <c r="T216" i="1"/>
  <c r="T217" i="1"/>
  <c r="T218" i="1"/>
  <c r="T219" i="1"/>
  <c r="T220" i="1"/>
  <c r="T221" i="1"/>
  <c r="T222" i="1"/>
  <c r="T223" i="1"/>
  <c r="T224" i="1"/>
  <c r="T225" i="1"/>
  <c r="T226" i="1"/>
  <c r="T227" i="1"/>
  <c r="T228" i="1"/>
  <c r="T229" i="1"/>
  <c r="T230" i="1"/>
  <c r="T231" i="1"/>
  <c r="T232" i="1"/>
  <c r="T233" i="1"/>
  <c r="T234" i="1"/>
  <c r="T235" i="1"/>
  <c r="T236" i="1"/>
  <c r="T237" i="1"/>
  <c r="T238" i="1"/>
  <c r="T239" i="1"/>
  <c r="T240" i="1"/>
  <c r="T241" i="1"/>
  <c r="T242" i="1"/>
  <c r="T243" i="1"/>
  <c r="T244" i="1"/>
  <c r="T245" i="1"/>
  <c r="T246" i="1"/>
  <c r="T247" i="1"/>
  <c r="T248" i="1"/>
  <c r="T249" i="1"/>
  <c r="T250" i="1"/>
  <c r="T251" i="1"/>
  <c r="T252" i="1"/>
  <c r="T253" i="1"/>
  <c r="T254" i="1"/>
  <c r="T255" i="1"/>
  <c r="T256" i="1"/>
  <c r="T257" i="1"/>
  <c r="T258" i="1"/>
  <c r="T259" i="1"/>
  <c r="T260" i="1"/>
  <c r="T261" i="1"/>
  <c r="T262" i="1"/>
  <c r="T263" i="1"/>
  <c r="T264" i="1"/>
  <c r="T265" i="1"/>
  <c r="T266" i="1"/>
  <c r="T267" i="1"/>
  <c r="T268" i="1"/>
  <c r="T269" i="1"/>
  <c r="T270" i="1"/>
  <c r="T271" i="1"/>
  <c r="T272" i="1"/>
  <c r="T273" i="1"/>
  <c r="T274" i="1"/>
  <c r="T275" i="1"/>
  <c r="T276" i="1"/>
  <c r="T277" i="1"/>
  <c r="V4" i="1"/>
  <c r="V5" i="1"/>
  <c r="V6" i="1"/>
  <c r="V7" i="1"/>
  <c r="V8" i="1"/>
  <c r="V9" i="1"/>
  <c r="V10" i="1"/>
  <c r="V11" i="1"/>
  <c r="V12" i="1"/>
  <c r="V13" i="1"/>
  <c r="V14" i="1"/>
  <c r="V15" i="1"/>
  <c r="V16" i="1"/>
  <c r="V17" i="1"/>
  <c r="V18" i="1"/>
  <c r="V19" i="1"/>
  <c r="V20" i="1"/>
  <c r="V21" i="1"/>
  <c r="V22" i="1"/>
  <c r="V23" i="1"/>
  <c r="V24" i="1"/>
  <c r="V25" i="1"/>
  <c r="V26" i="1"/>
  <c r="V27" i="1"/>
  <c r="V28" i="1"/>
  <c r="V29" i="1"/>
  <c r="V30" i="1"/>
  <c r="V31" i="1"/>
  <c r="V32" i="1"/>
  <c r="V33" i="1"/>
  <c r="V34" i="1"/>
  <c r="V35" i="1"/>
  <c r="V36" i="1"/>
  <c r="V37" i="1"/>
  <c r="V38" i="1"/>
  <c r="V39" i="1"/>
  <c r="V40" i="1"/>
  <c r="V41" i="1"/>
  <c r="V42" i="1"/>
  <c r="V43" i="1"/>
  <c r="V44" i="1"/>
  <c r="V45" i="1"/>
  <c r="V46" i="1"/>
  <c r="V47" i="1"/>
  <c r="V48" i="1"/>
  <c r="V49" i="1"/>
  <c r="V50" i="1"/>
  <c r="V51" i="1"/>
  <c r="V52" i="1"/>
  <c r="V53" i="1"/>
  <c r="V54" i="1"/>
  <c r="V55" i="1"/>
  <c r="V56" i="1"/>
  <c r="V57" i="1"/>
  <c r="V58" i="1"/>
  <c r="V59" i="1"/>
  <c r="V60" i="1"/>
  <c r="V61" i="1"/>
  <c r="V62" i="1"/>
  <c r="V63" i="1"/>
  <c r="V64" i="1"/>
  <c r="V65" i="1"/>
  <c r="V66" i="1"/>
  <c r="V67" i="1"/>
  <c r="V68" i="1"/>
  <c r="V69" i="1"/>
  <c r="V70" i="1"/>
  <c r="V71" i="1"/>
  <c r="V72" i="1"/>
  <c r="V73" i="1"/>
  <c r="V74" i="1"/>
  <c r="V75" i="1"/>
  <c r="V76" i="1"/>
  <c r="V77" i="1"/>
  <c r="V78" i="1"/>
  <c r="V79" i="1"/>
  <c r="V80" i="1"/>
  <c r="V81" i="1"/>
  <c r="V82" i="1"/>
  <c r="V83" i="1"/>
  <c r="V84" i="1"/>
  <c r="V85" i="1"/>
  <c r="V86" i="1"/>
  <c r="V87" i="1"/>
  <c r="V88" i="1"/>
  <c r="V89" i="1"/>
  <c r="V90" i="1"/>
  <c r="V91" i="1"/>
  <c r="V92" i="1"/>
  <c r="V93" i="1"/>
  <c r="V94" i="1"/>
  <c r="V95" i="1"/>
  <c r="V96" i="1"/>
  <c r="V97" i="1"/>
  <c r="V98" i="1"/>
  <c r="V99" i="1"/>
  <c r="V100" i="1"/>
  <c r="V101" i="1"/>
  <c r="V102" i="1"/>
  <c r="V103" i="1"/>
  <c r="V104" i="1"/>
  <c r="V105" i="1"/>
  <c r="V106" i="1"/>
  <c r="V107" i="1"/>
  <c r="V108" i="1"/>
  <c r="V109" i="1"/>
  <c r="V110" i="1"/>
  <c r="V111" i="1"/>
  <c r="V112" i="1"/>
  <c r="V113" i="1"/>
  <c r="V114" i="1"/>
  <c r="V115" i="1"/>
  <c r="V116" i="1"/>
  <c r="V117" i="1"/>
  <c r="V118" i="1"/>
  <c r="V119" i="1"/>
  <c r="V120" i="1"/>
  <c r="V121" i="1"/>
  <c r="V122" i="1"/>
  <c r="V123" i="1"/>
  <c r="V124" i="1"/>
  <c r="V125" i="1"/>
  <c r="V126" i="1"/>
  <c r="V127" i="1"/>
  <c r="V128" i="1"/>
  <c r="V129" i="1"/>
  <c r="V130" i="1"/>
  <c r="V131" i="1"/>
  <c r="V132" i="1"/>
  <c r="V133" i="1"/>
  <c r="V134" i="1"/>
  <c r="V135" i="1"/>
  <c r="V136" i="1"/>
  <c r="V137" i="1"/>
  <c r="V138" i="1"/>
  <c r="V139" i="1"/>
  <c r="V140" i="1"/>
  <c r="V141" i="1"/>
  <c r="V142" i="1"/>
  <c r="V143" i="1"/>
  <c r="V144" i="1"/>
  <c r="V145" i="1"/>
  <c r="V146" i="1"/>
  <c r="V147" i="1"/>
  <c r="V148" i="1"/>
  <c r="V149" i="1"/>
  <c r="V150" i="1"/>
  <c r="V151" i="1"/>
  <c r="V152" i="1"/>
  <c r="V153" i="1"/>
  <c r="V154" i="1"/>
  <c r="V155" i="1"/>
  <c r="V156" i="1"/>
  <c r="V157" i="1"/>
  <c r="V158" i="1"/>
  <c r="V159" i="1"/>
  <c r="V160" i="1"/>
  <c r="V161" i="1"/>
  <c r="V162" i="1"/>
  <c r="V163" i="1"/>
  <c r="V164" i="1"/>
  <c r="V165" i="1"/>
  <c r="V166" i="1"/>
  <c r="V167" i="1"/>
  <c r="V168" i="1"/>
  <c r="V169" i="1"/>
  <c r="V170" i="1"/>
  <c r="V171" i="1"/>
  <c r="V172" i="1"/>
  <c r="V173" i="1"/>
  <c r="V174" i="1"/>
  <c r="V175" i="1"/>
  <c r="V176" i="1"/>
  <c r="V177" i="1"/>
  <c r="V178" i="1"/>
  <c r="V179" i="1"/>
  <c r="V180" i="1"/>
  <c r="V181" i="1"/>
  <c r="V182" i="1"/>
  <c r="V183" i="1"/>
  <c r="V184" i="1"/>
  <c r="V185" i="1"/>
  <c r="V186" i="1"/>
  <c r="V187" i="1"/>
  <c r="V188" i="1"/>
  <c r="V189" i="1"/>
  <c r="V190" i="1"/>
  <c r="V191" i="1"/>
  <c r="V192" i="1"/>
  <c r="V193" i="1"/>
  <c r="V194" i="1"/>
  <c r="V195" i="1"/>
  <c r="V196" i="1"/>
  <c r="V197" i="1"/>
  <c r="V198" i="1"/>
  <c r="V199" i="1"/>
  <c r="V200" i="1"/>
  <c r="V201" i="1"/>
  <c r="V202" i="1"/>
  <c r="V203" i="1"/>
  <c r="V204" i="1"/>
  <c r="V205" i="1"/>
  <c r="V206" i="1"/>
  <c r="V207" i="1"/>
  <c r="V208" i="1"/>
  <c r="V209" i="1"/>
  <c r="V210" i="1"/>
  <c r="V211" i="1"/>
  <c r="V212" i="1"/>
  <c r="V213" i="1"/>
  <c r="V214" i="1"/>
  <c r="V215" i="1"/>
  <c r="V216" i="1"/>
  <c r="V217" i="1"/>
  <c r="V218" i="1"/>
  <c r="V219" i="1"/>
  <c r="V220" i="1"/>
  <c r="V221" i="1"/>
  <c r="V222" i="1"/>
  <c r="V223" i="1"/>
  <c r="V224" i="1"/>
  <c r="V225" i="1"/>
  <c r="V226" i="1"/>
  <c r="V227" i="1"/>
  <c r="V228" i="1"/>
  <c r="V229" i="1"/>
  <c r="V230" i="1"/>
  <c r="V231" i="1"/>
  <c r="V232" i="1"/>
  <c r="V233" i="1"/>
  <c r="V234" i="1"/>
  <c r="V235" i="1"/>
  <c r="V236" i="1"/>
  <c r="V237" i="1"/>
  <c r="V238" i="1"/>
  <c r="V239" i="1"/>
  <c r="V240" i="1"/>
  <c r="V241" i="1"/>
  <c r="V242" i="1"/>
  <c r="V243" i="1"/>
  <c r="V244" i="1"/>
  <c r="V245" i="1"/>
  <c r="V246" i="1"/>
  <c r="V247" i="1"/>
  <c r="V248" i="1"/>
  <c r="V249" i="1"/>
  <c r="V250" i="1"/>
  <c r="V251" i="1"/>
  <c r="V252" i="1"/>
  <c r="V253" i="1"/>
  <c r="V254" i="1"/>
  <c r="V255" i="1"/>
  <c r="V256" i="1"/>
  <c r="V257" i="1"/>
  <c r="V258" i="1"/>
  <c r="V259" i="1"/>
  <c r="V260" i="1"/>
  <c r="V261" i="1"/>
  <c r="V262" i="1"/>
  <c r="V263" i="1"/>
  <c r="V264" i="1"/>
  <c r="V265" i="1"/>
  <c r="V266" i="1"/>
  <c r="V267" i="1"/>
  <c r="V268" i="1"/>
  <c r="V269" i="1"/>
  <c r="V270" i="1"/>
  <c r="V271" i="1"/>
  <c r="V272" i="1"/>
  <c r="V273" i="1"/>
  <c r="V274" i="1"/>
  <c r="V275" i="1"/>
  <c r="V276" i="1"/>
  <c r="V277" i="1"/>
  <c r="AD4" i="1"/>
  <c r="AD5" i="1"/>
  <c r="AD6" i="1"/>
  <c r="AD7" i="1"/>
  <c r="AD8" i="1"/>
  <c r="AD9" i="1"/>
  <c r="AD10" i="1"/>
  <c r="AD11" i="1"/>
  <c r="AD12" i="1"/>
  <c r="AD13" i="1"/>
  <c r="AD14" i="1"/>
  <c r="AD15" i="1"/>
  <c r="AD16" i="1"/>
  <c r="AD17" i="1"/>
  <c r="AD18" i="1"/>
  <c r="AD19" i="1"/>
  <c r="AD20" i="1"/>
  <c r="AD21" i="1"/>
  <c r="AD22" i="1"/>
  <c r="AD23" i="1"/>
  <c r="AD24" i="1"/>
  <c r="AD25" i="1"/>
  <c r="AD26" i="1"/>
  <c r="AD27" i="1"/>
  <c r="AD28" i="1"/>
  <c r="AD29" i="1"/>
  <c r="AD30" i="1"/>
  <c r="AD31" i="1"/>
  <c r="AD32" i="1"/>
  <c r="AD33" i="1"/>
  <c r="AD34" i="1"/>
  <c r="AD35" i="1"/>
  <c r="AD36" i="1"/>
  <c r="AD37" i="1"/>
  <c r="AD38" i="1"/>
  <c r="AD39" i="1"/>
  <c r="AD40" i="1"/>
  <c r="AD41" i="1"/>
  <c r="AD42" i="1"/>
  <c r="AD43" i="1"/>
  <c r="AD44" i="1"/>
  <c r="AD45" i="1"/>
  <c r="AD46" i="1"/>
  <c r="AD47" i="1"/>
  <c r="AD48" i="1"/>
  <c r="AD49" i="1"/>
  <c r="AD50" i="1"/>
  <c r="AD51" i="1"/>
  <c r="AD52" i="1"/>
  <c r="AD53" i="1"/>
  <c r="AD54" i="1"/>
  <c r="AD55" i="1"/>
  <c r="AD56" i="1"/>
  <c r="AD57" i="1"/>
  <c r="AD58" i="1"/>
  <c r="AD59" i="1"/>
  <c r="AD60" i="1"/>
  <c r="AD61" i="1"/>
  <c r="AD62" i="1"/>
  <c r="AD63" i="1"/>
  <c r="AD64" i="1"/>
  <c r="AD65" i="1"/>
  <c r="AD66" i="1"/>
  <c r="AD67" i="1"/>
  <c r="AD68" i="1"/>
  <c r="AD69" i="1"/>
  <c r="AD70" i="1"/>
  <c r="AD71" i="1"/>
  <c r="AD72" i="1"/>
  <c r="AD73" i="1"/>
  <c r="AD74" i="1"/>
  <c r="AD75" i="1"/>
  <c r="AD76" i="1"/>
  <c r="AD77" i="1"/>
  <c r="AD78" i="1"/>
  <c r="AD79" i="1"/>
  <c r="AD80" i="1"/>
  <c r="AD81" i="1"/>
  <c r="AD82" i="1"/>
  <c r="AD83" i="1"/>
  <c r="AD84" i="1"/>
  <c r="AD85" i="1"/>
  <c r="AD86" i="1"/>
  <c r="AD87" i="1"/>
  <c r="AD88" i="1"/>
  <c r="AD89" i="1"/>
  <c r="AD90" i="1"/>
  <c r="AD91" i="1"/>
  <c r="AD92" i="1"/>
  <c r="AD93" i="1"/>
  <c r="AD94" i="1"/>
  <c r="AD95" i="1"/>
  <c r="AD96" i="1"/>
  <c r="AD97" i="1"/>
  <c r="AD98" i="1"/>
  <c r="AD99" i="1"/>
  <c r="AD100" i="1"/>
  <c r="AD101" i="1"/>
  <c r="AD102" i="1"/>
  <c r="AD103" i="1"/>
  <c r="AD104" i="1"/>
  <c r="AD105" i="1"/>
  <c r="AD106" i="1"/>
  <c r="AD107" i="1"/>
  <c r="AD108" i="1"/>
  <c r="AD109" i="1"/>
  <c r="AD110" i="1"/>
  <c r="AD111" i="1"/>
  <c r="AD112" i="1"/>
  <c r="AD113" i="1"/>
  <c r="AD114" i="1"/>
  <c r="AD115" i="1"/>
  <c r="AD116" i="1"/>
  <c r="AD117" i="1"/>
  <c r="AD118" i="1"/>
  <c r="AD119" i="1"/>
  <c r="AD120" i="1"/>
  <c r="AD121" i="1"/>
  <c r="AD122" i="1"/>
  <c r="AD123" i="1"/>
  <c r="AD124" i="1"/>
  <c r="AD125" i="1"/>
  <c r="AD126" i="1"/>
  <c r="AD127" i="1"/>
  <c r="AD128" i="1"/>
  <c r="AD129" i="1"/>
  <c r="AD130" i="1"/>
  <c r="AD131" i="1"/>
  <c r="AD132" i="1"/>
  <c r="AD133" i="1"/>
  <c r="AD134" i="1"/>
  <c r="AD135" i="1"/>
  <c r="AD136" i="1"/>
  <c r="AD137" i="1"/>
  <c r="AD138" i="1"/>
  <c r="AD139" i="1"/>
  <c r="AD140" i="1"/>
  <c r="AD141" i="1"/>
  <c r="AD142" i="1"/>
  <c r="AD143" i="1"/>
  <c r="AD144" i="1"/>
  <c r="AD145" i="1"/>
  <c r="AD146" i="1"/>
  <c r="AD147" i="1"/>
  <c r="AD148" i="1"/>
  <c r="AD149" i="1"/>
  <c r="AD150" i="1"/>
  <c r="AD151" i="1"/>
  <c r="AD152" i="1"/>
  <c r="AD153" i="1"/>
  <c r="AD154" i="1"/>
  <c r="AD155" i="1"/>
  <c r="AD156" i="1"/>
  <c r="AD157" i="1"/>
  <c r="AD158" i="1"/>
  <c r="AD159" i="1"/>
  <c r="AD160" i="1"/>
  <c r="AD161" i="1"/>
  <c r="AD162" i="1"/>
  <c r="AD163" i="1"/>
  <c r="AD164" i="1"/>
  <c r="AD165" i="1"/>
  <c r="AD166" i="1"/>
  <c r="AD167" i="1"/>
  <c r="AD168" i="1"/>
  <c r="AD169" i="1"/>
  <c r="AD170" i="1"/>
  <c r="AD171" i="1"/>
  <c r="AD172" i="1"/>
  <c r="AD173" i="1"/>
  <c r="AD174" i="1"/>
  <c r="AD175" i="1"/>
  <c r="AD176" i="1"/>
  <c r="AD177" i="1"/>
  <c r="AD178" i="1"/>
  <c r="AD179" i="1"/>
  <c r="AD180" i="1"/>
  <c r="AD181" i="1"/>
  <c r="AD182" i="1"/>
  <c r="AD183" i="1"/>
  <c r="AD184" i="1"/>
  <c r="AD185" i="1"/>
  <c r="AD186" i="1"/>
  <c r="AD187" i="1"/>
  <c r="AD188" i="1"/>
  <c r="AD189" i="1"/>
  <c r="AD190" i="1"/>
  <c r="AD191" i="1"/>
  <c r="AD192" i="1"/>
  <c r="AD193" i="1"/>
  <c r="AD194" i="1"/>
  <c r="AD195" i="1"/>
  <c r="AD196" i="1"/>
  <c r="AD197" i="1"/>
  <c r="AD198" i="1"/>
  <c r="AD199" i="1"/>
  <c r="AD200" i="1"/>
  <c r="AD201" i="1"/>
  <c r="AD202" i="1"/>
  <c r="AD203" i="1"/>
  <c r="AD204" i="1"/>
  <c r="AD205" i="1"/>
  <c r="AD206" i="1"/>
  <c r="AD207" i="1"/>
  <c r="AD208" i="1"/>
  <c r="AD209" i="1"/>
  <c r="AD210" i="1"/>
  <c r="AD211" i="1"/>
  <c r="AD212" i="1"/>
  <c r="AD213" i="1"/>
  <c r="AD214" i="1"/>
  <c r="AD215" i="1"/>
  <c r="AD216" i="1"/>
  <c r="AD217" i="1"/>
  <c r="AD218" i="1"/>
  <c r="AD219" i="1"/>
  <c r="AD220" i="1"/>
  <c r="AD221" i="1"/>
  <c r="AD222" i="1"/>
  <c r="AD223" i="1"/>
  <c r="AD224" i="1"/>
  <c r="AD225" i="1"/>
  <c r="AD226" i="1"/>
  <c r="AD227" i="1"/>
  <c r="AD228" i="1"/>
  <c r="AD229" i="1"/>
  <c r="AD230" i="1"/>
  <c r="AD231" i="1"/>
  <c r="AD232" i="1"/>
  <c r="AD233" i="1"/>
  <c r="AD234" i="1"/>
  <c r="AD235" i="1"/>
  <c r="AD236" i="1"/>
  <c r="AD237" i="1"/>
  <c r="AD238" i="1"/>
  <c r="AD239" i="1"/>
  <c r="AD240" i="1"/>
  <c r="AD241" i="1"/>
  <c r="AD242" i="1"/>
  <c r="AD243" i="1"/>
  <c r="AD244" i="1"/>
  <c r="AD245" i="1"/>
  <c r="AD246" i="1"/>
  <c r="AD247" i="1"/>
  <c r="AD248" i="1"/>
  <c r="AD249" i="1"/>
  <c r="AD250" i="1"/>
  <c r="AD251" i="1"/>
  <c r="AD252" i="1"/>
  <c r="AD253" i="1"/>
  <c r="AD254" i="1"/>
  <c r="AD255" i="1"/>
  <c r="AD256" i="1"/>
  <c r="AD257" i="1"/>
  <c r="AD258" i="1"/>
  <c r="AD259" i="1"/>
  <c r="AD260" i="1"/>
  <c r="AD261" i="1"/>
  <c r="AD262" i="1"/>
  <c r="AD263" i="1"/>
  <c r="AD264" i="1"/>
  <c r="AD265" i="1"/>
  <c r="AD266" i="1"/>
  <c r="AD267" i="1"/>
  <c r="AD268" i="1"/>
  <c r="AD269" i="1"/>
  <c r="AD270" i="1"/>
  <c r="AD271" i="1"/>
  <c r="AD272" i="1"/>
  <c r="AD273" i="1"/>
  <c r="AD274" i="1"/>
  <c r="AD275" i="1"/>
  <c r="AD276" i="1"/>
  <c r="AD277" i="1"/>
  <c r="AF5" i="1"/>
  <c r="AF6" i="1"/>
  <c r="AF7" i="1"/>
  <c r="AF8" i="1"/>
  <c r="AF9" i="1"/>
  <c r="AF10" i="1"/>
  <c r="AF11" i="1"/>
  <c r="AF12" i="1"/>
  <c r="AF13" i="1"/>
  <c r="AF14" i="1"/>
  <c r="AF15" i="1"/>
  <c r="AF16" i="1"/>
  <c r="AF17" i="1"/>
  <c r="AF18" i="1"/>
  <c r="AF19" i="1"/>
  <c r="AF20" i="1"/>
  <c r="AF21" i="1"/>
  <c r="AF22" i="1"/>
  <c r="AF23" i="1"/>
  <c r="AF24" i="1"/>
  <c r="AF25" i="1"/>
  <c r="AF26" i="1"/>
  <c r="AF27" i="1"/>
  <c r="AF28" i="1"/>
  <c r="AF29" i="1"/>
  <c r="AF30" i="1"/>
  <c r="AF31" i="1"/>
  <c r="AF32" i="1"/>
  <c r="AF33" i="1"/>
  <c r="AF34" i="1"/>
  <c r="AF35" i="1"/>
  <c r="AF36" i="1"/>
  <c r="AF37" i="1"/>
  <c r="AF38" i="1"/>
  <c r="AF39" i="1"/>
  <c r="AF40" i="1"/>
  <c r="AF41" i="1"/>
  <c r="AF42" i="1"/>
  <c r="AF43" i="1"/>
  <c r="AF44" i="1"/>
  <c r="AF45" i="1"/>
  <c r="AF46" i="1"/>
  <c r="AF47" i="1"/>
  <c r="AF48" i="1"/>
  <c r="AF49" i="1"/>
  <c r="AF50" i="1"/>
  <c r="AF51" i="1"/>
  <c r="AF52" i="1"/>
  <c r="AF53" i="1"/>
  <c r="AF54" i="1"/>
  <c r="AF55" i="1"/>
  <c r="AF56" i="1"/>
  <c r="AF57" i="1"/>
  <c r="AF58" i="1"/>
  <c r="AF59" i="1"/>
  <c r="AF60" i="1"/>
  <c r="AF61" i="1"/>
  <c r="AF62" i="1"/>
  <c r="AF63" i="1"/>
  <c r="AF64" i="1"/>
  <c r="AF65" i="1"/>
  <c r="AF66" i="1"/>
  <c r="AF67" i="1"/>
  <c r="AF68" i="1"/>
  <c r="AF69" i="1"/>
  <c r="AF70" i="1"/>
  <c r="AF71" i="1"/>
  <c r="AF72" i="1"/>
  <c r="AF73" i="1"/>
  <c r="AF74" i="1"/>
  <c r="AF75" i="1"/>
  <c r="AF76" i="1"/>
  <c r="AF77" i="1"/>
  <c r="AF78" i="1"/>
  <c r="AF79" i="1"/>
  <c r="AF80" i="1"/>
  <c r="AF81" i="1"/>
  <c r="AF82" i="1"/>
  <c r="AF83" i="1"/>
  <c r="AF84" i="1"/>
  <c r="AF85" i="1"/>
  <c r="AF86" i="1"/>
  <c r="AF87" i="1"/>
  <c r="AF88" i="1"/>
  <c r="AF89" i="1"/>
  <c r="AF90" i="1"/>
  <c r="AF91" i="1"/>
  <c r="AF92" i="1"/>
  <c r="AF93" i="1"/>
  <c r="AF94" i="1"/>
  <c r="AF95" i="1"/>
  <c r="AF96" i="1"/>
  <c r="AF97" i="1"/>
  <c r="AF98" i="1"/>
  <c r="AF99" i="1"/>
  <c r="AF100" i="1"/>
  <c r="AF101" i="1"/>
  <c r="AF102" i="1"/>
  <c r="AF103" i="1"/>
  <c r="AF104" i="1"/>
  <c r="AF105" i="1"/>
  <c r="AF106" i="1"/>
  <c r="AF107" i="1"/>
  <c r="AF108" i="1"/>
  <c r="AF109" i="1"/>
  <c r="AF110" i="1"/>
  <c r="AF111" i="1"/>
  <c r="AF112" i="1"/>
  <c r="AF113" i="1"/>
  <c r="AF114" i="1"/>
  <c r="AF115" i="1"/>
  <c r="AF116" i="1"/>
  <c r="AF117" i="1"/>
  <c r="AF118" i="1"/>
  <c r="AF119" i="1"/>
  <c r="AF120" i="1"/>
  <c r="AF121" i="1"/>
  <c r="AF122" i="1"/>
  <c r="AF123" i="1"/>
  <c r="AF124" i="1"/>
  <c r="AF125" i="1"/>
  <c r="AF126" i="1"/>
  <c r="AF127" i="1"/>
  <c r="AF128" i="1"/>
  <c r="AF129" i="1"/>
  <c r="AF130" i="1"/>
  <c r="AF131" i="1"/>
  <c r="AF132" i="1"/>
  <c r="AF133" i="1"/>
  <c r="AF134" i="1"/>
  <c r="AF135" i="1"/>
  <c r="AF136" i="1"/>
  <c r="AF137" i="1"/>
  <c r="AF138" i="1"/>
  <c r="AF139" i="1"/>
  <c r="AF140" i="1"/>
  <c r="AF141" i="1"/>
  <c r="AF142" i="1"/>
  <c r="AF143" i="1"/>
  <c r="AF144" i="1"/>
  <c r="AF145" i="1"/>
  <c r="AF146" i="1"/>
  <c r="AF147" i="1"/>
  <c r="AF148" i="1"/>
  <c r="AF149" i="1"/>
  <c r="AF150" i="1"/>
  <c r="AF151" i="1"/>
  <c r="AF152" i="1"/>
  <c r="AF153" i="1"/>
  <c r="AF154" i="1"/>
  <c r="AF155" i="1"/>
  <c r="AF156" i="1"/>
  <c r="AF157" i="1"/>
  <c r="AF158" i="1"/>
  <c r="AF159" i="1"/>
  <c r="AF160" i="1"/>
  <c r="AF161" i="1"/>
  <c r="AF162" i="1"/>
  <c r="AF163" i="1"/>
  <c r="AF164" i="1"/>
  <c r="AF165" i="1"/>
  <c r="AF166" i="1"/>
  <c r="AF167" i="1"/>
  <c r="AF168" i="1"/>
  <c r="AF169" i="1"/>
  <c r="AF170" i="1"/>
  <c r="AF171" i="1"/>
  <c r="AF172" i="1"/>
  <c r="AF173" i="1"/>
  <c r="AF174" i="1"/>
  <c r="AF175" i="1"/>
  <c r="AF176" i="1"/>
  <c r="AF177" i="1"/>
  <c r="AF178" i="1"/>
  <c r="AF179" i="1"/>
  <c r="AF180" i="1"/>
  <c r="AF181" i="1"/>
  <c r="AF182" i="1"/>
  <c r="AF183" i="1"/>
  <c r="AF184" i="1"/>
  <c r="AF185" i="1"/>
  <c r="AF186" i="1"/>
  <c r="AF187" i="1"/>
  <c r="AF188" i="1"/>
  <c r="AF189" i="1"/>
  <c r="AF190" i="1"/>
  <c r="AF191" i="1"/>
  <c r="AF192" i="1"/>
  <c r="AF193" i="1"/>
  <c r="AF194" i="1"/>
  <c r="AF195" i="1"/>
  <c r="AF196" i="1"/>
  <c r="AF197" i="1"/>
  <c r="AF198" i="1"/>
  <c r="AF199" i="1"/>
  <c r="AF200" i="1"/>
  <c r="AF201" i="1"/>
  <c r="AF202" i="1"/>
  <c r="AF203" i="1"/>
  <c r="AF204" i="1"/>
  <c r="AF205" i="1"/>
  <c r="AF206" i="1"/>
  <c r="AF207" i="1"/>
  <c r="AF208" i="1"/>
  <c r="AF209" i="1"/>
  <c r="AF210" i="1"/>
  <c r="AF211" i="1"/>
  <c r="AF212" i="1"/>
  <c r="AF213" i="1"/>
  <c r="AF214" i="1"/>
  <c r="AF215" i="1"/>
  <c r="AF216" i="1"/>
  <c r="AF217" i="1"/>
  <c r="AF218" i="1"/>
  <c r="AF219" i="1"/>
  <c r="AF220" i="1"/>
  <c r="AF221" i="1"/>
  <c r="AF222" i="1"/>
  <c r="AF223" i="1"/>
  <c r="AF224" i="1"/>
  <c r="AF225" i="1"/>
  <c r="AF226" i="1"/>
  <c r="AF227" i="1"/>
  <c r="AF228" i="1"/>
  <c r="AF229" i="1"/>
  <c r="AF230" i="1"/>
  <c r="AF231" i="1"/>
  <c r="AF232" i="1"/>
  <c r="AF233" i="1"/>
  <c r="AF234" i="1"/>
  <c r="AF235" i="1"/>
  <c r="AF236" i="1"/>
  <c r="AF237" i="1"/>
  <c r="AF238" i="1"/>
  <c r="AF239" i="1"/>
  <c r="AF240" i="1"/>
  <c r="AF241" i="1"/>
  <c r="AF242" i="1"/>
  <c r="AF243" i="1"/>
  <c r="AF244" i="1"/>
  <c r="AF245" i="1"/>
  <c r="AF246" i="1"/>
  <c r="AF247" i="1"/>
  <c r="AF248" i="1"/>
  <c r="AF249" i="1"/>
  <c r="AF250" i="1"/>
  <c r="AF251" i="1"/>
  <c r="AF252" i="1"/>
  <c r="AF253" i="1"/>
  <c r="AF254" i="1"/>
  <c r="AF255" i="1"/>
  <c r="AF256" i="1"/>
  <c r="AF257" i="1"/>
  <c r="AF258" i="1"/>
  <c r="AF259" i="1"/>
  <c r="AF260" i="1"/>
  <c r="AF261" i="1"/>
  <c r="AF262" i="1"/>
  <c r="AF263" i="1"/>
  <c r="AF264" i="1"/>
  <c r="AF265" i="1"/>
  <c r="AF266" i="1"/>
  <c r="AF267" i="1"/>
  <c r="AF268" i="1"/>
  <c r="AF269" i="1"/>
  <c r="AF270" i="1"/>
  <c r="AF271" i="1"/>
  <c r="AF272" i="1"/>
  <c r="AF273" i="1"/>
  <c r="AF274" i="1"/>
  <c r="AF275" i="1"/>
  <c r="AF276" i="1"/>
  <c r="AF277" i="1"/>
  <c r="AN4" i="1"/>
  <c r="AN5" i="1"/>
  <c r="AN6" i="1"/>
  <c r="H23" i="3" s="1"/>
  <c r="AN7" i="1"/>
  <c r="AN8" i="1"/>
  <c r="AN9" i="1"/>
  <c r="AN10" i="1"/>
  <c r="AN11" i="1"/>
  <c r="AN12" i="1"/>
  <c r="AN13" i="1"/>
  <c r="AN14" i="1"/>
  <c r="AN15" i="1"/>
  <c r="AN16" i="1"/>
  <c r="AN17" i="1"/>
  <c r="AN18" i="1"/>
  <c r="AN19" i="1"/>
  <c r="AN20" i="1"/>
  <c r="AN21" i="1"/>
  <c r="AN22" i="1"/>
  <c r="AN23" i="1"/>
  <c r="AN24" i="1"/>
  <c r="AN25" i="1"/>
  <c r="AN26" i="1"/>
  <c r="AN27" i="1"/>
  <c r="AN28" i="1"/>
  <c r="AN29" i="1"/>
  <c r="AN30" i="1"/>
  <c r="AN31" i="1"/>
  <c r="AN32" i="1"/>
  <c r="AN33" i="1"/>
  <c r="AN34" i="1"/>
  <c r="AN35" i="1"/>
  <c r="AN36" i="1"/>
  <c r="AN37" i="1"/>
  <c r="AN38" i="1"/>
  <c r="AN39" i="1"/>
  <c r="AN40" i="1"/>
  <c r="AN41" i="1"/>
  <c r="AN42" i="1"/>
  <c r="AN43" i="1"/>
  <c r="AN44" i="1"/>
  <c r="AN45" i="1"/>
  <c r="AN46" i="1"/>
  <c r="AN47" i="1"/>
  <c r="AN48" i="1"/>
  <c r="AN49" i="1"/>
  <c r="AN50" i="1"/>
  <c r="AN51" i="1"/>
  <c r="AN52" i="1"/>
  <c r="AN53" i="1"/>
  <c r="AN54" i="1"/>
  <c r="AN55" i="1"/>
  <c r="AN56" i="1"/>
  <c r="AN57" i="1"/>
  <c r="AN58" i="1"/>
  <c r="AN59" i="1"/>
  <c r="AN60" i="1"/>
  <c r="AN61" i="1"/>
  <c r="AN62" i="1"/>
  <c r="AN63" i="1"/>
  <c r="AN64" i="1"/>
  <c r="AN65" i="1"/>
  <c r="AN66" i="1"/>
  <c r="AN67" i="1"/>
  <c r="AN68" i="1"/>
  <c r="AN69" i="1"/>
  <c r="AN70" i="1"/>
  <c r="AN71" i="1"/>
  <c r="AN72" i="1"/>
  <c r="AN73" i="1"/>
  <c r="AN74" i="1"/>
  <c r="AN75" i="1"/>
  <c r="AN76" i="1"/>
  <c r="AN77" i="1"/>
  <c r="AN78" i="1"/>
  <c r="AN79" i="1"/>
  <c r="AN80" i="1"/>
  <c r="AN81" i="1"/>
  <c r="AN82" i="1"/>
  <c r="AN83" i="1"/>
  <c r="AN84" i="1"/>
  <c r="AN85" i="1"/>
  <c r="AN86" i="1"/>
  <c r="AN87" i="1"/>
  <c r="AN88" i="1"/>
  <c r="AN89" i="1"/>
  <c r="AN90" i="1"/>
  <c r="AN91" i="1"/>
  <c r="AN92" i="1"/>
  <c r="AN93" i="1"/>
  <c r="AN94" i="1"/>
  <c r="AN95" i="1"/>
  <c r="AN96" i="1"/>
  <c r="AN97" i="1"/>
  <c r="AN98" i="1"/>
  <c r="AN99" i="1"/>
  <c r="AN100" i="1"/>
  <c r="AN101" i="1"/>
  <c r="AN102" i="1"/>
  <c r="AN103" i="1"/>
  <c r="AN104" i="1"/>
  <c r="AN105" i="1"/>
  <c r="AN106" i="1"/>
  <c r="AN107" i="1"/>
  <c r="AN108" i="1"/>
  <c r="AN109" i="1"/>
  <c r="AN110" i="1"/>
  <c r="AN111" i="1"/>
  <c r="AN112" i="1"/>
  <c r="AN113" i="1"/>
  <c r="AN114" i="1"/>
  <c r="AN115" i="1"/>
  <c r="AN116" i="1"/>
  <c r="AN117" i="1"/>
  <c r="AN118" i="1"/>
  <c r="AN119" i="1"/>
  <c r="AN120" i="1"/>
  <c r="AN121" i="1"/>
  <c r="AN122" i="1"/>
  <c r="AN123" i="1"/>
  <c r="AN124" i="1"/>
  <c r="AN125" i="1"/>
  <c r="AN126" i="1"/>
  <c r="AN127" i="1"/>
  <c r="AN128" i="1"/>
  <c r="AN129" i="1"/>
  <c r="AN130" i="1"/>
  <c r="AN131" i="1"/>
  <c r="AN132" i="1"/>
  <c r="AN133" i="1"/>
  <c r="AN134" i="1"/>
  <c r="AN135" i="1"/>
  <c r="AN136" i="1"/>
  <c r="AN137" i="1"/>
  <c r="AN138" i="1"/>
  <c r="AN139" i="1"/>
  <c r="AN140" i="1"/>
  <c r="AN141" i="1"/>
  <c r="AN142" i="1"/>
  <c r="AN143" i="1"/>
  <c r="AN144" i="1"/>
  <c r="AN145" i="1"/>
  <c r="AN146" i="1"/>
  <c r="AN147" i="1"/>
  <c r="AN148" i="1"/>
  <c r="AN149" i="1"/>
  <c r="AN150" i="1"/>
  <c r="AN151" i="1"/>
  <c r="AN152" i="1"/>
  <c r="AN153" i="1"/>
  <c r="AN154" i="1"/>
  <c r="AN155" i="1"/>
  <c r="AN156" i="1"/>
  <c r="AN157" i="1"/>
  <c r="AN158" i="1"/>
  <c r="AN159" i="1"/>
  <c r="AN160" i="1"/>
  <c r="AN161" i="1"/>
  <c r="AN162" i="1"/>
  <c r="AN163" i="1"/>
  <c r="AN164" i="1"/>
  <c r="AN165" i="1"/>
  <c r="AN166" i="1"/>
  <c r="AN167" i="1"/>
  <c r="AN168" i="1"/>
  <c r="AN169" i="1"/>
  <c r="AN170" i="1"/>
  <c r="AN171" i="1"/>
  <c r="AN172" i="1"/>
  <c r="AN173" i="1"/>
  <c r="AN174" i="1"/>
  <c r="AN175" i="1"/>
  <c r="AN176" i="1"/>
  <c r="AN177" i="1"/>
  <c r="AN178" i="1"/>
  <c r="AN179" i="1"/>
  <c r="AN180" i="1"/>
  <c r="AN181" i="1"/>
  <c r="AN182" i="1"/>
  <c r="AN183" i="1"/>
  <c r="AN184" i="1"/>
  <c r="AN185" i="1"/>
  <c r="AN186" i="1"/>
  <c r="AN187" i="1"/>
  <c r="AN188" i="1"/>
  <c r="AN189" i="1"/>
  <c r="AN190" i="1"/>
  <c r="AN191" i="1"/>
  <c r="AN192" i="1"/>
  <c r="AN193" i="1"/>
  <c r="AN194" i="1"/>
  <c r="AN195" i="1"/>
  <c r="AN196" i="1"/>
  <c r="AN197" i="1"/>
  <c r="AN198" i="1"/>
  <c r="AN199" i="1"/>
  <c r="AN200" i="1"/>
  <c r="AN201" i="1"/>
  <c r="AN202" i="1"/>
  <c r="AN203" i="1"/>
  <c r="AN204" i="1"/>
  <c r="AN205" i="1"/>
  <c r="AN206" i="1"/>
  <c r="AN207" i="1"/>
  <c r="AN208" i="1"/>
  <c r="AN209" i="1"/>
  <c r="AN210" i="1"/>
  <c r="AN211" i="1"/>
  <c r="AN212" i="1"/>
  <c r="AN213" i="1"/>
  <c r="AN214" i="1"/>
  <c r="AN215" i="1"/>
  <c r="AN216" i="1"/>
  <c r="AN217" i="1"/>
  <c r="AN218" i="1"/>
  <c r="AN219" i="1"/>
  <c r="AN220" i="1"/>
  <c r="AN221" i="1"/>
  <c r="AN222" i="1"/>
  <c r="AN223" i="1"/>
  <c r="AN224" i="1"/>
  <c r="AN225" i="1"/>
  <c r="AN226" i="1"/>
  <c r="AN227" i="1"/>
  <c r="AN228" i="1"/>
  <c r="AN229" i="1"/>
  <c r="AN230" i="1"/>
  <c r="AN231" i="1"/>
  <c r="AN232" i="1"/>
  <c r="AN233" i="1"/>
  <c r="AN234" i="1"/>
  <c r="AN235" i="1"/>
  <c r="AN236" i="1"/>
  <c r="AN237" i="1"/>
  <c r="AN238" i="1"/>
  <c r="AN239" i="1"/>
  <c r="AN240" i="1"/>
  <c r="AN241" i="1"/>
  <c r="AN242" i="1"/>
  <c r="AN243" i="1"/>
  <c r="AN244" i="1"/>
  <c r="AN245" i="1"/>
  <c r="AN246" i="1"/>
  <c r="AN247" i="1"/>
  <c r="AN248" i="1"/>
  <c r="AN249" i="1"/>
  <c r="AN250" i="1"/>
  <c r="AN251" i="1"/>
  <c r="AN252" i="1"/>
  <c r="AN253" i="1"/>
  <c r="AN254" i="1"/>
  <c r="AN255" i="1"/>
  <c r="AN256" i="1"/>
  <c r="AN257" i="1"/>
  <c r="AN258" i="1"/>
  <c r="AN259" i="1"/>
  <c r="AN260" i="1"/>
  <c r="AN261" i="1"/>
  <c r="AN262" i="1"/>
  <c r="AN263" i="1"/>
  <c r="AN264" i="1"/>
  <c r="AN265" i="1"/>
  <c r="AN266" i="1"/>
  <c r="AN267" i="1"/>
  <c r="AN268" i="1"/>
  <c r="AN269" i="1"/>
  <c r="AN270" i="1"/>
  <c r="AN271" i="1"/>
  <c r="AN272" i="1"/>
  <c r="AN273" i="1"/>
  <c r="AN274" i="1"/>
  <c r="AN275" i="1"/>
  <c r="AN276" i="1"/>
  <c r="AN277" i="1"/>
  <c r="AP5" i="1"/>
  <c r="AP6" i="1"/>
  <c r="AP7" i="1"/>
  <c r="AP8" i="1"/>
  <c r="AP9" i="1"/>
  <c r="AP10" i="1"/>
  <c r="AP11" i="1"/>
  <c r="AP12" i="1"/>
  <c r="AP13" i="1"/>
  <c r="AP14" i="1"/>
  <c r="AP15" i="1"/>
  <c r="AP16" i="1"/>
  <c r="AP17" i="1"/>
  <c r="AP18" i="1"/>
  <c r="AP19" i="1"/>
  <c r="AP20" i="1"/>
  <c r="AP21" i="1"/>
  <c r="AP22" i="1"/>
  <c r="AP23" i="1"/>
  <c r="AP24" i="1"/>
  <c r="AP25" i="1"/>
  <c r="AP26" i="1"/>
  <c r="AP27" i="1"/>
  <c r="AP28" i="1"/>
  <c r="AP29" i="1"/>
  <c r="AP30" i="1"/>
  <c r="AP31" i="1"/>
  <c r="AP32" i="1"/>
  <c r="AP33" i="1"/>
  <c r="AP34" i="1"/>
  <c r="AP35" i="1"/>
  <c r="AP36" i="1"/>
  <c r="AP37" i="1"/>
  <c r="AP38" i="1"/>
  <c r="AP39" i="1"/>
  <c r="AP40" i="1"/>
  <c r="AP41" i="1"/>
  <c r="AP42" i="1"/>
  <c r="AP43" i="1"/>
  <c r="AP44" i="1"/>
  <c r="AP45" i="1"/>
  <c r="AP46" i="1"/>
  <c r="AP47" i="1"/>
  <c r="AP48" i="1"/>
  <c r="AP49" i="1"/>
  <c r="AP50" i="1"/>
  <c r="AP51" i="1"/>
  <c r="AP52" i="1"/>
  <c r="AP53" i="1"/>
  <c r="AP54" i="1"/>
  <c r="AP55" i="1"/>
  <c r="AP56" i="1"/>
  <c r="AP57" i="1"/>
  <c r="AP58" i="1"/>
  <c r="AP59" i="1"/>
  <c r="AP60" i="1"/>
  <c r="AP61" i="1"/>
  <c r="AP62" i="1"/>
  <c r="AP63" i="1"/>
  <c r="AP64" i="1"/>
  <c r="AP65" i="1"/>
  <c r="AP66" i="1"/>
  <c r="AP67" i="1"/>
  <c r="AP68" i="1"/>
  <c r="AP69" i="1"/>
  <c r="AP70" i="1"/>
  <c r="AP71" i="1"/>
  <c r="AP72" i="1"/>
  <c r="AP73" i="1"/>
  <c r="AP74" i="1"/>
  <c r="AP75" i="1"/>
  <c r="AP76" i="1"/>
  <c r="AP77" i="1"/>
  <c r="AP78" i="1"/>
  <c r="AP79" i="1"/>
  <c r="AP80" i="1"/>
  <c r="AP81" i="1"/>
  <c r="AP82" i="1"/>
  <c r="AP83" i="1"/>
  <c r="AP84" i="1"/>
  <c r="AP85" i="1"/>
  <c r="AP86" i="1"/>
  <c r="AP87" i="1"/>
  <c r="AP88" i="1"/>
  <c r="AP89" i="1"/>
  <c r="AP90" i="1"/>
  <c r="AP91" i="1"/>
  <c r="AP92" i="1"/>
  <c r="AP93" i="1"/>
  <c r="AP94" i="1"/>
  <c r="AP95" i="1"/>
  <c r="AP96" i="1"/>
  <c r="AP97" i="1"/>
  <c r="AP98" i="1"/>
  <c r="AP99" i="1"/>
  <c r="AP100" i="1"/>
  <c r="AP101" i="1"/>
  <c r="AP102" i="1"/>
  <c r="AP103" i="1"/>
  <c r="AP104" i="1"/>
  <c r="AP105" i="1"/>
  <c r="AP106" i="1"/>
  <c r="AP107" i="1"/>
  <c r="AP108" i="1"/>
  <c r="AP109" i="1"/>
  <c r="AP110" i="1"/>
  <c r="AP111" i="1"/>
  <c r="AP112" i="1"/>
  <c r="AP113" i="1"/>
  <c r="AP114" i="1"/>
  <c r="AP115" i="1"/>
  <c r="AP116" i="1"/>
  <c r="AP117" i="1"/>
  <c r="AP118" i="1"/>
  <c r="AP119" i="1"/>
  <c r="AP120" i="1"/>
  <c r="AP121" i="1"/>
  <c r="AP122" i="1"/>
  <c r="AP123" i="1"/>
  <c r="AP124" i="1"/>
  <c r="AP125" i="1"/>
  <c r="AP126" i="1"/>
  <c r="AP127" i="1"/>
  <c r="AP128" i="1"/>
  <c r="AP129" i="1"/>
  <c r="AP130" i="1"/>
  <c r="AP131" i="1"/>
  <c r="AP132" i="1"/>
  <c r="AP133" i="1"/>
  <c r="AP134" i="1"/>
  <c r="AP135" i="1"/>
  <c r="AP136" i="1"/>
  <c r="AP137" i="1"/>
  <c r="AP138" i="1"/>
  <c r="AP139" i="1"/>
  <c r="AP140" i="1"/>
  <c r="AP141" i="1"/>
  <c r="AP142" i="1"/>
  <c r="AP143" i="1"/>
  <c r="AP144" i="1"/>
  <c r="AP145" i="1"/>
  <c r="AP146" i="1"/>
  <c r="AP147" i="1"/>
  <c r="AP148" i="1"/>
  <c r="AP149" i="1"/>
  <c r="AP150" i="1"/>
  <c r="AP151" i="1"/>
  <c r="AP152" i="1"/>
  <c r="AP153" i="1"/>
  <c r="AP154" i="1"/>
  <c r="AP155" i="1"/>
  <c r="AP156" i="1"/>
  <c r="AP157" i="1"/>
  <c r="AP158" i="1"/>
  <c r="AP159" i="1"/>
  <c r="AP160" i="1"/>
  <c r="AP161" i="1"/>
  <c r="AP162" i="1"/>
  <c r="AP163" i="1"/>
  <c r="AP164" i="1"/>
  <c r="AP165" i="1"/>
  <c r="AP166" i="1"/>
  <c r="AP167" i="1"/>
  <c r="AP168" i="1"/>
  <c r="AP169" i="1"/>
  <c r="AP170" i="1"/>
  <c r="AP171" i="1"/>
  <c r="AP172" i="1"/>
  <c r="AP173" i="1"/>
  <c r="AP174" i="1"/>
  <c r="AP175" i="1"/>
  <c r="AP176" i="1"/>
  <c r="AP177" i="1"/>
  <c r="AP178" i="1"/>
  <c r="AP179" i="1"/>
  <c r="AP180" i="1"/>
  <c r="AP181" i="1"/>
  <c r="AP182" i="1"/>
  <c r="AP183" i="1"/>
  <c r="AP184" i="1"/>
  <c r="AP185" i="1"/>
  <c r="AP186" i="1"/>
  <c r="AP187" i="1"/>
  <c r="AP188" i="1"/>
  <c r="AP189" i="1"/>
  <c r="AP190" i="1"/>
  <c r="AP191" i="1"/>
  <c r="AP192" i="1"/>
  <c r="AP193" i="1"/>
  <c r="AP194" i="1"/>
  <c r="AP195" i="1"/>
  <c r="AP196" i="1"/>
  <c r="AP197" i="1"/>
  <c r="AP198" i="1"/>
  <c r="AP199" i="1"/>
  <c r="AP200" i="1"/>
  <c r="AP201" i="1"/>
  <c r="AP202" i="1"/>
  <c r="AP203" i="1"/>
  <c r="AP204" i="1"/>
  <c r="AP205" i="1"/>
  <c r="AP206" i="1"/>
  <c r="AP207" i="1"/>
  <c r="AP208" i="1"/>
  <c r="AP209" i="1"/>
  <c r="AP210" i="1"/>
  <c r="AP211" i="1"/>
  <c r="AP212" i="1"/>
  <c r="AP213" i="1"/>
  <c r="AP214" i="1"/>
  <c r="AP215" i="1"/>
  <c r="AP216" i="1"/>
  <c r="AP217" i="1"/>
  <c r="AP218" i="1"/>
  <c r="AP219" i="1"/>
  <c r="AP220" i="1"/>
  <c r="AP221" i="1"/>
  <c r="AP222" i="1"/>
  <c r="AP223" i="1"/>
  <c r="AP224" i="1"/>
  <c r="AP225" i="1"/>
  <c r="AP226" i="1"/>
  <c r="AP227" i="1"/>
  <c r="AP228" i="1"/>
  <c r="AP229" i="1"/>
  <c r="AP230" i="1"/>
  <c r="AP231" i="1"/>
  <c r="AP232" i="1"/>
  <c r="AP233" i="1"/>
  <c r="AP234" i="1"/>
  <c r="AP235" i="1"/>
  <c r="AP236" i="1"/>
  <c r="AP237" i="1"/>
  <c r="AP238" i="1"/>
  <c r="AP239" i="1"/>
  <c r="AP240" i="1"/>
  <c r="AP241" i="1"/>
  <c r="AP242" i="1"/>
  <c r="AP243" i="1"/>
  <c r="AP244" i="1"/>
  <c r="AP245" i="1"/>
  <c r="AP246" i="1"/>
  <c r="AP247" i="1"/>
  <c r="AP248" i="1"/>
  <c r="AP249" i="1"/>
  <c r="AP250" i="1"/>
  <c r="AP251" i="1"/>
  <c r="AP252" i="1"/>
  <c r="AP253" i="1"/>
  <c r="AP254" i="1"/>
  <c r="AP255" i="1"/>
  <c r="AP256" i="1"/>
  <c r="AP257" i="1"/>
  <c r="AP258" i="1"/>
  <c r="AP259" i="1"/>
  <c r="AP260" i="1"/>
  <c r="AP261" i="1"/>
  <c r="AP262" i="1"/>
  <c r="AP263" i="1"/>
  <c r="AP264" i="1"/>
  <c r="AP265" i="1"/>
  <c r="AP266" i="1"/>
  <c r="AP267" i="1"/>
  <c r="AP268" i="1"/>
  <c r="AP269" i="1"/>
  <c r="AP270" i="1"/>
  <c r="AP271" i="1"/>
  <c r="AP272" i="1"/>
  <c r="AP273" i="1"/>
  <c r="AP274" i="1"/>
  <c r="AP275" i="1"/>
  <c r="AP276" i="1"/>
  <c r="AP277" i="1"/>
  <c r="AX4" i="1"/>
  <c r="AX5" i="1"/>
  <c r="AX6" i="1"/>
  <c r="AX7" i="1"/>
  <c r="AX8" i="1"/>
  <c r="AX9" i="1"/>
  <c r="AX10" i="1"/>
  <c r="AX11" i="1"/>
  <c r="AX12" i="1"/>
  <c r="AX13" i="1"/>
  <c r="AX14" i="1"/>
  <c r="AX15" i="1"/>
  <c r="AX16" i="1"/>
  <c r="AX17" i="1"/>
  <c r="AX18" i="1"/>
  <c r="AX19" i="1"/>
  <c r="AX20" i="1"/>
  <c r="AX21" i="1"/>
  <c r="AX22" i="1"/>
  <c r="AX23" i="1"/>
  <c r="AX24" i="1"/>
  <c r="AX25" i="1"/>
  <c r="AX26" i="1"/>
  <c r="AX27" i="1"/>
  <c r="AX28" i="1"/>
  <c r="AX29" i="1"/>
  <c r="AX30" i="1"/>
  <c r="AX31" i="1"/>
  <c r="AX32" i="1"/>
  <c r="AX33" i="1"/>
  <c r="AX34" i="1"/>
  <c r="AX35" i="1"/>
  <c r="AX36" i="1"/>
  <c r="AX37" i="1"/>
  <c r="AX38" i="1"/>
  <c r="AX39" i="1"/>
  <c r="AX40" i="1"/>
  <c r="AX41" i="1"/>
  <c r="AX42" i="1"/>
  <c r="AX43" i="1"/>
  <c r="AX44" i="1"/>
  <c r="AX45" i="1"/>
  <c r="AX46" i="1"/>
  <c r="AX47" i="1"/>
  <c r="AX48" i="1"/>
  <c r="AX49" i="1"/>
  <c r="AX50" i="1"/>
  <c r="AX51" i="1"/>
  <c r="AX52" i="1"/>
  <c r="AX53" i="1"/>
  <c r="AX54" i="1"/>
  <c r="AX55" i="1"/>
  <c r="AX56" i="1"/>
  <c r="AX57" i="1"/>
  <c r="AX58" i="1"/>
  <c r="AX59" i="1"/>
  <c r="AX60" i="1"/>
  <c r="AX61" i="1"/>
  <c r="AX62" i="1"/>
  <c r="AX63" i="1"/>
  <c r="AX64" i="1"/>
  <c r="AX65" i="1"/>
  <c r="AX66" i="1"/>
  <c r="AX67" i="1"/>
  <c r="AX68" i="1"/>
  <c r="AX69" i="1"/>
  <c r="AX70" i="1"/>
  <c r="AX71" i="1"/>
  <c r="AX72" i="1"/>
  <c r="AX73" i="1"/>
  <c r="AX74" i="1"/>
  <c r="AX75" i="1"/>
  <c r="AX76" i="1"/>
  <c r="AX77" i="1"/>
  <c r="AX78" i="1"/>
  <c r="AX79" i="1"/>
  <c r="AX80" i="1"/>
  <c r="AX81" i="1"/>
  <c r="AX82" i="1"/>
  <c r="AX83" i="1"/>
  <c r="AX84" i="1"/>
  <c r="AX85" i="1"/>
  <c r="AX86" i="1"/>
  <c r="AX87" i="1"/>
  <c r="AX88" i="1"/>
  <c r="AX89" i="1"/>
  <c r="AX90" i="1"/>
  <c r="AX91" i="1"/>
  <c r="AX92" i="1"/>
  <c r="AX93" i="1"/>
  <c r="AX94" i="1"/>
  <c r="AX95" i="1"/>
  <c r="AX96" i="1"/>
  <c r="AX97" i="1"/>
  <c r="AX98" i="1"/>
  <c r="AX99" i="1"/>
  <c r="AX100" i="1"/>
  <c r="AX101" i="1"/>
  <c r="AX102" i="1"/>
  <c r="AX103" i="1"/>
  <c r="AX104" i="1"/>
  <c r="AX105" i="1"/>
  <c r="AX106" i="1"/>
  <c r="AX107" i="1"/>
  <c r="AX108" i="1"/>
  <c r="AX109" i="1"/>
  <c r="AX110" i="1"/>
  <c r="AX111" i="1"/>
  <c r="AX112" i="1"/>
  <c r="AX113" i="1"/>
  <c r="AX114" i="1"/>
  <c r="AX115" i="1"/>
  <c r="AX116" i="1"/>
  <c r="AX117" i="1"/>
  <c r="AX118" i="1"/>
  <c r="AX119" i="1"/>
  <c r="AX120" i="1"/>
  <c r="AX121" i="1"/>
  <c r="AX122" i="1"/>
  <c r="AX123" i="1"/>
  <c r="AX124" i="1"/>
  <c r="AX125" i="1"/>
  <c r="AX126" i="1"/>
  <c r="AX127" i="1"/>
  <c r="AX128" i="1"/>
  <c r="AX129" i="1"/>
  <c r="AX130" i="1"/>
  <c r="AX131" i="1"/>
  <c r="AX132" i="1"/>
  <c r="AX133" i="1"/>
  <c r="AX134" i="1"/>
  <c r="AX135" i="1"/>
  <c r="AX136" i="1"/>
  <c r="AX137" i="1"/>
  <c r="AX138" i="1"/>
  <c r="AX139" i="1"/>
  <c r="AX140" i="1"/>
  <c r="AX141" i="1"/>
  <c r="AX142" i="1"/>
  <c r="AX143" i="1"/>
  <c r="AX144" i="1"/>
  <c r="AX145" i="1"/>
  <c r="AX146" i="1"/>
  <c r="AX147" i="1"/>
  <c r="AX148" i="1"/>
  <c r="AX149" i="1"/>
  <c r="AX150" i="1"/>
  <c r="AX151" i="1"/>
  <c r="AX152" i="1"/>
  <c r="AX153" i="1"/>
  <c r="AX154" i="1"/>
  <c r="AX155" i="1"/>
  <c r="AX156" i="1"/>
  <c r="AX157" i="1"/>
  <c r="AX158" i="1"/>
  <c r="AX159" i="1"/>
  <c r="AX160" i="1"/>
  <c r="AX161" i="1"/>
  <c r="AX162" i="1"/>
  <c r="AX163" i="1"/>
  <c r="AX164" i="1"/>
  <c r="AX165" i="1"/>
  <c r="AX166" i="1"/>
  <c r="AX167" i="1"/>
  <c r="AX168" i="1"/>
  <c r="AX169" i="1"/>
  <c r="AX170" i="1"/>
  <c r="AX171" i="1"/>
  <c r="AX172" i="1"/>
  <c r="AX173" i="1"/>
  <c r="AX174" i="1"/>
  <c r="AX175" i="1"/>
  <c r="AX176" i="1"/>
  <c r="AX177" i="1"/>
  <c r="AX178" i="1"/>
  <c r="AX179" i="1"/>
  <c r="AX180" i="1"/>
  <c r="AX181" i="1"/>
  <c r="AX182" i="1"/>
  <c r="AX183" i="1"/>
  <c r="AX184" i="1"/>
  <c r="AX185" i="1"/>
  <c r="AX186" i="1"/>
  <c r="AX187" i="1"/>
  <c r="AX188" i="1"/>
  <c r="AX189" i="1"/>
  <c r="AX190" i="1"/>
  <c r="AX191" i="1"/>
  <c r="AX192" i="1"/>
  <c r="AX193" i="1"/>
  <c r="AX194" i="1"/>
  <c r="AX195" i="1"/>
  <c r="AX196" i="1"/>
  <c r="AX197" i="1"/>
  <c r="AX198" i="1"/>
  <c r="AX199" i="1"/>
  <c r="AX200" i="1"/>
  <c r="AX201" i="1"/>
  <c r="AX202" i="1"/>
  <c r="AX203" i="1"/>
  <c r="AX204" i="1"/>
  <c r="AX205" i="1"/>
  <c r="AX206" i="1"/>
  <c r="AX207" i="1"/>
  <c r="AX208" i="1"/>
  <c r="AX209" i="1"/>
  <c r="AX210" i="1"/>
  <c r="AX211" i="1"/>
  <c r="AX212" i="1"/>
  <c r="AX213" i="1"/>
  <c r="AX214" i="1"/>
  <c r="AX215" i="1"/>
  <c r="AX216" i="1"/>
  <c r="AX217" i="1"/>
  <c r="AX218" i="1"/>
  <c r="AX219" i="1"/>
  <c r="AX220" i="1"/>
  <c r="AX221" i="1"/>
  <c r="AX222" i="1"/>
  <c r="AX223" i="1"/>
  <c r="AX224" i="1"/>
  <c r="AX225" i="1"/>
  <c r="AX226" i="1"/>
  <c r="AX227" i="1"/>
  <c r="AX228" i="1"/>
  <c r="AX229" i="1"/>
  <c r="AX230" i="1"/>
  <c r="AX231" i="1"/>
  <c r="AX232" i="1"/>
  <c r="AX233" i="1"/>
  <c r="AX234" i="1"/>
  <c r="AX235" i="1"/>
  <c r="AX236" i="1"/>
  <c r="AX237" i="1"/>
  <c r="AX238" i="1"/>
  <c r="AX239" i="1"/>
  <c r="AX240" i="1"/>
  <c r="AX241" i="1"/>
  <c r="AX242" i="1"/>
  <c r="AX243" i="1"/>
  <c r="AX244" i="1"/>
  <c r="AX245" i="1"/>
  <c r="AX246" i="1"/>
  <c r="AX247" i="1"/>
  <c r="AX248" i="1"/>
  <c r="AX249" i="1"/>
  <c r="AX250" i="1"/>
  <c r="AX251" i="1"/>
  <c r="AX252" i="1"/>
  <c r="AX253" i="1"/>
  <c r="AX254" i="1"/>
  <c r="AX255" i="1"/>
  <c r="AX256" i="1"/>
  <c r="AX257" i="1"/>
  <c r="AX258" i="1"/>
  <c r="AX259" i="1"/>
  <c r="AX260" i="1"/>
  <c r="AX261" i="1"/>
  <c r="AX262" i="1"/>
  <c r="AX263" i="1"/>
  <c r="AX264" i="1"/>
  <c r="AX265" i="1"/>
  <c r="AX266" i="1"/>
  <c r="AX267" i="1"/>
  <c r="AX268" i="1"/>
  <c r="AX269" i="1"/>
  <c r="AX270" i="1"/>
  <c r="AX271" i="1"/>
  <c r="AX272" i="1"/>
  <c r="AX273" i="1"/>
  <c r="AX274" i="1"/>
  <c r="AX275" i="1"/>
  <c r="AX276" i="1"/>
  <c r="AX277" i="1"/>
  <c r="AZ4" i="1"/>
  <c r="AZ6" i="1"/>
  <c r="AZ7" i="1"/>
  <c r="AZ8" i="1"/>
  <c r="AZ9" i="1"/>
  <c r="AZ10" i="1"/>
  <c r="AZ11" i="1"/>
  <c r="AZ12" i="1"/>
  <c r="AZ13" i="1"/>
  <c r="AZ14" i="1"/>
  <c r="AZ15" i="1"/>
  <c r="AZ16" i="1"/>
  <c r="AZ17" i="1"/>
  <c r="AZ18" i="1"/>
  <c r="AZ19" i="1"/>
  <c r="AZ20" i="1"/>
  <c r="AZ21" i="1"/>
  <c r="AZ22" i="1"/>
  <c r="AZ23" i="1"/>
  <c r="AZ24" i="1"/>
  <c r="AZ25" i="1"/>
  <c r="AZ26" i="1"/>
  <c r="AZ27" i="1"/>
  <c r="AZ28" i="1"/>
  <c r="AZ29" i="1"/>
  <c r="AZ30" i="1"/>
  <c r="AZ31" i="1"/>
  <c r="AZ32" i="1"/>
  <c r="AZ33" i="1"/>
  <c r="AZ34" i="1"/>
  <c r="AZ35" i="1"/>
  <c r="AZ36" i="1"/>
  <c r="AZ37" i="1"/>
  <c r="AZ38" i="1"/>
  <c r="AZ39" i="1"/>
  <c r="AZ40" i="1"/>
  <c r="AZ41" i="1"/>
  <c r="AZ42" i="1"/>
  <c r="AZ43" i="1"/>
  <c r="AZ44" i="1"/>
  <c r="AZ45" i="1"/>
  <c r="AZ46" i="1"/>
  <c r="AZ47" i="1"/>
  <c r="AZ48" i="1"/>
  <c r="AZ49" i="1"/>
  <c r="AZ50" i="1"/>
  <c r="AZ51" i="1"/>
  <c r="AZ52" i="1"/>
  <c r="AZ53" i="1"/>
  <c r="AZ54" i="1"/>
  <c r="AZ55" i="1"/>
  <c r="AZ56" i="1"/>
  <c r="AZ57" i="1"/>
  <c r="AZ58" i="1"/>
  <c r="AZ59" i="1"/>
  <c r="AZ60" i="1"/>
  <c r="AZ61" i="1"/>
  <c r="AZ62" i="1"/>
  <c r="AZ63" i="1"/>
  <c r="AZ64" i="1"/>
  <c r="AZ65" i="1"/>
  <c r="AZ66" i="1"/>
  <c r="AZ67" i="1"/>
  <c r="AZ68" i="1"/>
  <c r="AZ69" i="1"/>
  <c r="AZ70" i="1"/>
  <c r="AZ71" i="1"/>
  <c r="AZ72" i="1"/>
  <c r="AZ73" i="1"/>
  <c r="AZ74" i="1"/>
  <c r="AZ75" i="1"/>
  <c r="AZ76" i="1"/>
  <c r="AZ77" i="1"/>
  <c r="AZ78" i="1"/>
  <c r="AZ79" i="1"/>
  <c r="AZ80" i="1"/>
  <c r="AZ81" i="1"/>
  <c r="AZ82" i="1"/>
  <c r="AZ83" i="1"/>
  <c r="AZ84" i="1"/>
  <c r="AZ85" i="1"/>
  <c r="AZ86" i="1"/>
  <c r="AZ87" i="1"/>
  <c r="AZ88" i="1"/>
  <c r="AZ89" i="1"/>
  <c r="AZ90" i="1"/>
  <c r="AZ91" i="1"/>
  <c r="AZ92" i="1"/>
  <c r="AZ93" i="1"/>
  <c r="AZ94" i="1"/>
  <c r="AZ95" i="1"/>
  <c r="AZ96" i="1"/>
  <c r="AZ97" i="1"/>
  <c r="AZ98" i="1"/>
  <c r="AZ99" i="1"/>
  <c r="AZ100" i="1"/>
  <c r="AZ101" i="1"/>
  <c r="AZ102" i="1"/>
  <c r="AZ103" i="1"/>
  <c r="AZ104" i="1"/>
  <c r="AZ105" i="1"/>
  <c r="AZ106" i="1"/>
  <c r="AZ107" i="1"/>
  <c r="AZ108" i="1"/>
  <c r="AZ109" i="1"/>
  <c r="AZ110" i="1"/>
  <c r="AZ111" i="1"/>
  <c r="AZ112" i="1"/>
  <c r="AZ113" i="1"/>
  <c r="AZ114" i="1"/>
  <c r="AZ115" i="1"/>
  <c r="AZ116" i="1"/>
  <c r="AZ117" i="1"/>
  <c r="AZ118" i="1"/>
  <c r="AZ119" i="1"/>
  <c r="AZ120" i="1"/>
  <c r="AZ121" i="1"/>
  <c r="AZ122" i="1"/>
  <c r="AZ123" i="1"/>
  <c r="AZ124" i="1"/>
  <c r="AZ125" i="1"/>
  <c r="AZ126" i="1"/>
  <c r="AZ127" i="1"/>
  <c r="AZ128" i="1"/>
  <c r="AZ129" i="1"/>
  <c r="AZ130" i="1"/>
  <c r="AZ131" i="1"/>
  <c r="AZ132" i="1"/>
  <c r="AZ133" i="1"/>
  <c r="AZ134" i="1"/>
  <c r="AZ135" i="1"/>
  <c r="AZ136" i="1"/>
  <c r="AZ137" i="1"/>
  <c r="AZ138" i="1"/>
  <c r="AZ139" i="1"/>
  <c r="AZ140" i="1"/>
  <c r="AZ141" i="1"/>
  <c r="AZ142" i="1"/>
  <c r="AZ143" i="1"/>
  <c r="AZ144" i="1"/>
  <c r="AZ145" i="1"/>
  <c r="AZ146" i="1"/>
  <c r="AZ147" i="1"/>
  <c r="AZ148" i="1"/>
  <c r="AZ149" i="1"/>
  <c r="AZ150" i="1"/>
  <c r="AZ151" i="1"/>
  <c r="AZ152" i="1"/>
  <c r="AZ153" i="1"/>
  <c r="AZ154" i="1"/>
  <c r="AZ155" i="1"/>
  <c r="AZ156" i="1"/>
  <c r="AZ157" i="1"/>
  <c r="AZ158" i="1"/>
  <c r="AZ159" i="1"/>
  <c r="AZ160" i="1"/>
  <c r="AZ161" i="1"/>
  <c r="AZ162" i="1"/>
  <c r="AZ163" i="1"/>
  <c r="AZ164" i="1"/>
  <c r="AZ165" i="1"/>
  <c r="AZ166" i="1"/>
  <c r="AZ167" i="1"/>
  <c r="AZ168" i="1"/>
  <c r="AZ169" i="1"/>
  <c r="AZ170" i="1"/>
  <c r="AZ171" i="1"/>
  <c r="AZ172" i="1"/>
  <c r="AZ173" i="1"/>
  <c r="AZ174" i="1"/>
  <c r="AZ175" i="1"/>
  <c r="AZ176" i="1"/>
  <c r="AZ177" i="1"/>
  <c r="AZ178" i="1"/>
  <c r="AZ179" i="1"/>
  <c r="AZ180" i="1"/>
  <c r="AZ181" i="1"/>
  <c r="AZ182" i="1"/>
  <c r="AZ183" i="1"/>
  <c r="AZ184" i="1"/>
  <c r="AZ185" i="1"/>
  <c r="AZ186" i="1"/>
  <c r="AZ187" i="1"/>
  <c r="AZ188" i="1"/>
  <c r="AZ189" i="1"/>
  <c r="AZ190" i="1"/>
  <c r="AZ191" i="1"/>
  <c r="AZ192" i="1"/>
  <c r="AZ193" i="1"/>
  <c r="AZ194" i="1"/>
  <c r="AZ195" i="1"/>
  <c r="AZ196" i="1"/>
  <c r="AZ197" i="1"/>
  <c r="AZ198" i="1"/>
  <c r="AZ199" i="1"/>
  <c r="AZ200" i="1"/>
  <c r="AZ201" i="1"/>
  <c r="AZ202" i="1"/>
  <c r="AZ203" i="1"/>
  <c r="AZ204" i="1"/>
  <c r="AZ205" i="1"/>
  <c r="AZ206" i="1"/>
  <c r="AZ207" i="1"/>
  <c r="AZ208" i="1"/>
  <c r="AZ209" i="1"/>
  <c r="AZ210" i="1"/>
  <c r="AZ211" i="1"/>
  <c r="AZ212" i="1"/>
  <c r="AZ213" i="1"/>
  <c r="AZ214" i="1"/>
  <c r="AZ215" i="1"/>
  <c r="AZ216" i="1"/>
  <c r="AZ217" i="1"/>
  <c r="AZ218" i="1"/>
  <c r="AZ219" i="1"/>
  <c r="AZ220" i="1"/>
  <c r="AZ221" i="1"/>
  <c r="AZ222" i="1"/>
  <c r="AZ223" i="1"/>
  <c r="AZ224" i="1"/>
  <c r="AZ225" i="1"/>
  <c r="AZ226" i="1"/>
  <c r="AZ227" i="1"/>
  <c r="AZ228" i="1"/>
  <c r="AZ229" i="1"/>
  <c r="AZ230" i="1"/>
  <c r="AZ231" i="1"/>
  <c r="AZ232" i="1"/>
  <c r="AZ233" i="1"/>
  <c r="AZ234" i="1"/>
  <c r="AZ235" i="1"/>
  <c r="AZ236" i="1"/>
  <c r="AZ237" i="1"/>
  <c r="AZ238" i="1"/>
  <c r="AZ239" i="1"/>
  <c r="AZ240" i="1"/>
  <c r="AZ241" i="1"/>
  <c r="AZ242" i="1"/>
  <c r="AZ243" i="1"/>
  <c r="AZ244" i="1"/>
  <c r="AZ245" i="1"/>
  <c r="AZ246" i="1"/>
  <c r="AZ247" i="1"/>
  <c r="AZ248" i="1"/>
  <c r="AZ249" i="1"/>
  <c r="AZ250" i="1"/>
  <c r="AZ251" i="1"/>
  <c r="AZ252" i="1"/>
  <c r="AZ253" i="1"/>
  <c r="AZ254" i="1"/>
  <c r="AZ255" i="1"/>
  <c r="AZ256" i="1"/>
  <c r="AZ257" i="1"/>
  <c r="AZ258" i="1"/>
  <c r="AZ259" i="1"/>
  <c r="AZ260" i="1"/>
  <c r="AZ261" i="1"/>
  <c r="AZ262" i="1"/>
  <c r="AZ263" i="1"/>
  <c r="AZ264" i="1"/>
  <c r="AZ265" i="1"/>
  <c r="AZ266" i="1"/>
  <c r="AZ267" i="1"/>
  <c r="AZ268" i="1"/>
  <c r="AZ269" i="1"/>
  <c r="AZ270" i="1"/>
  <c r="AZ271" i="1"/>
  <c r="AZ272" i="1"/>
  <c r="AZ273" i="1"/>
  <c r="AZ274" i="1"/>
  <c r="AZ275" i="1"/>
  <c r="AZ276" i="1"/>
  <c r="AZ277" i="1"/>
  <c r="BJ6" i="1"/>
  <c r="BJ7" i="1"/>
  <c r="BJ8" i="1"/>
  <c r="BJ9" i="1"/>
  <c r="BJ10" i="1"/>
  <c r="BJ11" i="1"/>
  <c r="BJ12" i="1"/>
  <c r="BJ13" i="1"/>
  <c r="BJ14" i="1"/>
  <c r="BJ15" i="1"/>
  <c r="BJ16" i="1"/>
  <c r="BJ17" i="1"/>
  <c r="BJ18" i="1"/>
  <c r="BJ19" i="1"/>
  <c r="BJ20" i="1"/>
  <c r="BJ21" i="1"/>
  <c r="BJ22" i="1"/>
  <c r="BJ23" i="1"/>
  <c r="BJ24" i="1"/>
  <c r="BJ25" i="1"/>
  <c r="BJ26" i="1"/>
  <c r="BJ27" i="1"/>
  <c r="BJ28" i="1"/>
  <c r="BJ29" i="1"/>
  <c r="BJ30" i="1"/>
  <c r="BJ31" i="1"/>
  <c r="BJ32" i="1"/>
  <c r="BJ33" i="1"/>
  <c r="BJ34" i="1"/>
  <c r="BJ35" i="1"/>
  <c r="BJ36" i="1"/>
  <c r="BJ37" i="1"/>
  <c r="BJ38" i="1"/>
  <c r="BJ39" i="1"/>
  <c r="BJ40" i="1"/>
  <c r="BJ41" i="1"/>
  <c r="BJ42" i="1"/>
  <c r="BJ43" i="1"/>
  <c r="BJ44" i="1"/>
  <c r="BJ45" i="1"/>
  <c r="BJ46" i="1"/>
  <c r="BJ47" i="1"/>
  <c r="BJ48" i="1"/>
  <c r="BJ49" i="1"/>
  <c r="BJ50" i="1"/>
  <c r="BJ51" i="1"/>
  <c r="BJ52" i="1"/>
  <c r="BJ53" i="1"/>
  <c r="BJ54" i="1"/>
  <c r="BJ55" i="1"/>
  <c r="BJ56" i="1"/>
  <c r="BJ57" i="1"/>
  <c r="BJ58" i="1"/>
  <c r="BJ59" i="1"/>
  <c r="BJ60" i="1"/>
  <c r="BJ61" i="1"/>
  <c r="BJ62" i="1"/>
  <c r="BJ63" i="1"/>
  <c r="BJ64" i="1"/>
  <c r="BJ65" i="1"/>
  <c r="BJ66" i="1"/>
  <c r="BJ67" i="1"/>
  <c r="BJ68" i="1"/>
  <c r="BJ69" i="1"/>
  <c r="BJ70" i="1"/>
  <c r="BJ71" i="1"/>
  <c r="BJ72" i="1"/>
  <c r="BJ73" i="1"/>
  <c r="BJ74" i="1"/>
  <c r="BJ75" i="1"/>
  <c r="BJ76" i="1"/>
  <c r="BJ77" i="1"/>
  <c r="BJ78" i="1"/>
  <c r="BJ79" i="1"/>
  <c r="BJ80" i="1"/>
  <c r="BJ81" i="1"/>
  <c r="BJ82" i="1"/>
  <c r="BJ83" i="1"/>
  <c r="BJ84" i="1"/>
  <c r="BJ85" i="1"/>
  <c r="BJ86" i="1"/>
  <c r="BJ87" i="1"/>
  <c r="BJ88" i="1"/>
  <c r="BJ89" i="1"/>
  <c r="BJ90" i="1"/>
  <c r="BJ91" i="1"/>
  <c r="BJ92" i="1"/>
  <c r="BJ93" i="1"/>
  <c r="BJ94" i="1"/>
  <c r="BJ95" i="1"/>
  <c r="BJ96" i="1"/>
  <c r="BJ97" i="1"/>
  <c r="BJ98" i="1"/>
  <c r="BJ99" i="1"/>
  <c r="BJ100" i="1"/>
  <c r="BJ101" i="1"/>
  <c r="BJ102" i="1"/>
  <c r="BJ103" i="1"/>
  <c r="BJ104" i="1"/>
  <c r="BJ105" i="1"/>
  <c r="BJ106" i="1"/>
  <c r="BJ107" i="1"/>
  <c r="BJ108" i="1"/>
  <c r="BJ109" i="1"/>
  <c r="BJ110" i="1"/>
  <c r="BJ111" i="1"/>
  <c r="BJ112" i="1"/>
  <c r="BJ113" i="1"/>
  <c r="BJ114" i="1"/>
  <c r="BJ115" i="1"/>
  <c r="BJ116" i="1"/>
  <c r="BJ117" i="1"/>
  <c r="BJ118" i="1"/>
  <c r="BJ119" i="1"/>
  <c r="BJ120" i="1"/>
  <c r="BJ121" i="1"/>
  <c r="BJ122" i="1"/>
  <c r="BJ123" i="1"/>
  <c r="BJ124" i="1"/>
  <c r="BJ125" i="1"/>
  <c r="BJ126" i="1"/>
  <c r="BJ127" i="1"/>
  <c r="BJ128" i="1"/>
  <c r="BJ129" i="1"/>
  <c r="BJ130" i="1"/>
  <c r="BJ131" i="1"/>
  <c r="BJ132" i="1"/>
  <c r="BJ133" i="1"/>
  <c r="BJ134" i="1"/>
  <c r="BJ135" i="1"/>
  <c r="BJ136" i="1"/>
  <c r="BJ137" i="1"/>
  <c r="BJ138" i="1"/>
  <c r="BJ139" i="1"/>
  <c r="BJ140" i="1"/>
  <c r="BJ141" i="1"/>
  <c r="BJ142" i="1"/>
  <c r="BJ143" i="1"/>
  <c r="BJ144" i="1"/>
  <c r="BJ145" i="1"/>
  <c r="BJ146" i="1"/>
  <c r="BJ147" i="1"/>
  <c r="BJ148" i="1"/>
  <c r="BJ149" i="1"/>
  <c r="BJ150" i="1"/>
  <c r="BJ151" i="1"/>
  <c r="BJ152" i="1"/>
  <c r="BJ153" i="1"/>
  <c r="BJ154" i="1"/>
  <c r="BJ155" i="1"/>
  <c r="BJ156" i="1"/>
  <c r="BJ157" i="1"/>
  <c r="BJ158" i="1"/>
  <c r="BJ159" i="1"/>
  <c r="BJ160" i="1"/>
  <c r="BJ161" i="1"/>
  <c r="BJ162" i="1"/>
  <c r="BJ163" i="1"/>
  <c r="BJ164" i="1"/>
  <c r="BJ165" i="1"/>
  <c r="BJ166" i="1"/>
  <c r="BJ167" i="1"/>
  <c r="BJ168" i="1"/>
  <c r="BJ169" i="1"/>
  <c r="BJ170" i="1"/>
  <c r="BJ171" i="1"/>
  <c r="BJ172" i="1"/>
  <c r="BJ173" i="1"/>
  <c r="BJ174" i="1"/>
  <c r="BJ175" i="1"/>
  <c r="BJ176" i="1"/>
  <c r="BJ177" i="1"/>
  <c r="BJ178" i="1"/>
  <c r="BJ179" i="1"/>
  <c r="BJ180" i="1"/>
  <c r="BJ181" i="1"/>
  <c r="BJ182" i="1"/>
  <c r="BJ183" i="1"/>
  <c r="BJ184" i="1"/>
  <c r="BJ185" i="1"/>
  <c r="BJ186" i="1"/>
  <c r="BJ187" i="1"/>
  <c r="BJ188" i="1"/>
  <c r="BJ189" i="1"/>
  <c r="BJ190" i="1"/>
  <c r="BJ191" i="1"/>
  <c r="BJ192" i="1"/>
  <c r="BJ193" i="1"/>
  <c r="BJ194" i="1"/>
  <c r="BJ195" i="1"/>
  <c r="BJ196" i="1"/>
  <c r="BJ197" i="1"/>
  <c r="BJ198" i="1"/>
  <c r="BJ199" i="1"/>
  <c r="BJ200" i="1"/>
  <c r="BJ201" i="1"/>
  <c r="BJ202" i="1"/>
  <c r="BJ203" i="1"/>
  <c r="BJ204" i="1"/>
  <c r="BJ205" i="1"/>
  <c r="BJ206" i="1"/>
  <c r="BJ207" i="1"/>
  <c r="BJ208" i="1"/>
  <c r="BJ209" i="1"/>
  <c r="BJ210" i="1"/>
  <c r="BJ211" i="1"/>
  <c r="BJ212" i="1"/>
  <c r="BJ213" i="1"/>
  <c r="BJ214" i="1"/>
  <c r="BJ215" i="1"/>
  <c r="BJ216" i="1"/>
  <c r="BJ217" i="1"/>
  <c r="BJ218" i="1"/>
  <c r="BJ219" i="1"/>
  <c r="BJ220" i="1"/>
  <c r="BJ221" i="1"/>
  <c r="BJ222" i="1"/>
  <c r="BJ223" i="1"/>
  <c r="BJ224" i="1"/>
  <c r="BJ225" i="1"/>
  <c r="BJ226" i="1"/>
  <c r="BJ227" i="1"/>
  <c r="BJ228" i="1"/>
  <c r="BJ229" i="1"/>
  <c r="BJ230" i="1"/>
  <c r="BJ231" i="1"/>
  <c r="BJ232" i="1"/>
  <c r="BJ233" i="1"/>
  <c r="BJ234" i="1"/>
  <c r="BJ235" i="1"/>
  <c r="BJ236" i="1"/>
  <c r="BJ237" i="1"/>
  <c r="BJ238" i="1"/>
  <c r="BJ239" i="1"/>
  <c r="BJ240" i="1"/>
  <c r="BJ241" i="1"/>
  <c r="BJ242" i="1"/>
  <c r="BJ243" i="1"/>
  <c r="BJ244" i="1"/>
  <c r="BJ245" i="1"/>
  <c r="BJ246" i="1"/>
  <c r="BJ247" i="1"/>
  <c r="BJ248" i="1"/>
  <c r="BJ249" i="1"/>
  <c r="BJ250" i="1"/>
  <c r="BJ251" i="1"/>
  <c r="BJ252" i="1"/>
  <c r="BJ253" i="1"/>
  <c r="BJ254" i="1"/>
  <c r="BJ255" i="1"/>
  <c r="BJ256" i="1"/>
  <c r="BJ257" i="1"/>
  <c r="BJ258" i="1"/>
  <c r="BJ259" i="1"/>
  <c r="BJ260" i="1"/>
  <c r="BJ261" i="1"/>
  <c r="BJ262" i="1"/>
  <c r="BJ263" i="1"/>
  <c r="BJ264" i="1"/>
  <c r="BJ265" i="1"/>
  <c r="BJ266" i="1"/>
  <c r="BJ267" i="1"/>
  <c r="BJ268" i="1"/>
  <c r="BJ269" i="1"/>
  <c r="BJ270" i="1"/>
  <c r="BJ271" i="1"/>
  <c r="BJ272" i="1"/>
  <c r="BJ273" i="1"/>
  <c r="BJ274" i="1"/>
  <c r="BJ275" i="1"/>
  <c r="BJ276" i="1"/>
  <c r="BJ277" i="1"/>
  <c r="BH4" i="1"/>
  <c r="BH5" i="1"/>
  <c r="BH6" i="1"/>
  <c r="BH7" i="1"/>
  <c r="BH8" i="1"/>
  <c r="BH9" i="1"/>
  <c r="BH10" i="1"/>
  <c r="BH11" i="1"/>
  <c r="BH12" i="1"/>
  <c r="BH13" i="1"/>
  <c r="BH14" i="1"/>
  <c r="BH15" i="1"/>
  <c r="BH16" i="1"/>
  <c r="BH17" i="1"/>
  <c r="BH18" i="1"/>
  <c r="BH19" i="1"/>
  <c r="BH20" i="1"/>
  <c r="BH21" i="1"/>
  <c r="BH22" i="1"/>
  <c r="BH23" i="1"/>
  <c r="BH24" i="1"/>
  <c r="BH25" i="1"/>
  <c r="BH26" i="1"/>
  <c r="BH27" i="1"/>
  <c r="BH28" i="1"/>
  <c r="BH29" i="1"/>
  <c r="BH30" i="1"/>
  <c r="BH31" i="1"/>
  <c r="BH32" i="1"/>
  <c r="BH33" i="1"/>
  <c r="BH34" i="1"/>
  <c r="BH35" i="1"/>
  <c r="BH36" i="1"/>
  <c r="BH37" i="1"/>
  <c r="BH38" i="1"/>
  <c r="BH39" i="1"/>
  <c r="BH40" i="1"/>
  <c r="BH41" i="1"/>
  <c r="BH42" i="1"/>
  <c r="BH43" i="1"/>
  <c r="BH44" i="1"/>
  <c r="BH45" i="1"/>
  <c r="BH46" i="1"/>
  <c r="BH47" i="1"/>
  <c r="BH48" i="1"/>
  <c r="BH49" i="1"/>
  <c r="BH50" i="1"/>
  <c r="BH51" i="1"/>
  <c r="BH52" i="1"/>
  <c r="BH53" i="1"/>
  <c r="BH54" i="1"/>
  <c r="BH55" i="1"/>
  <c r="BH56" i="1"/>
  <c r="BH57" i="1"/>
  <c r="BH58" i="1"/>
  <c r="BH59" i="1"/>
  <c r="BH60" i="1"/>
  <c r="BH61" i="1"/>
  <c r="BH62" i="1"/>
  <c r="BH63" i="1"/>
  <c r="BH64" i="1"/>
  <c r="BH65" i="1"/>
  <c r="BH66" i="1"/>
  <c r="BH67" i="1"/>
  <c r="BH68" i="1"/>
  <c r="BH69" i="1"/>
  <c r="BH70" i="1"/>
  <c r="BH71" i="1"/>
  <c r="BH72" i="1"/>
  <c r="BH73" i="1"/>
  <c r="BH74" i="1"/>
  <c r="BH75" i="1"/>
  <c r="BH76" i="1"/>
  <c r="BH77" i="1"/>
  <c r="BH78" i="1"/>
  <c r="BH79" i="1"/>
  <c r="BH80" i="1"/>
  <c r="BH81" i="1"/>
  <c r="BH82" i="1"/>
  <c r="BH83" i="1"/>
  <c r="BH84" i="1"/>
  <c r="BH85" i="1"/>
  <c r="BH86" i="1"/>
  <c r="BH87" i="1"/>
  <c r="BH88" i="1"/>
  <c r="BH89" i="1"/>
  <c r="BH90" i="1"/>
  <c r="BH91" i="1"/>
  <c r="BH92" i="1"/>
  <c r="BH93" i="1"/>
  <c r="BH94" i="1"/>
  <c r="BH95" i="1"/>
  <c r="BH96" i="1"/>
  <c r="BH97" i="1"/>
  <c r="BH98" i="1"/>
  <c r="BH99" i="1"/>
  <c r="BH100" i="1"/>
  <c r="BH101" i="1"/>
  <c r="BH102" i="1"/>
  <c r="BH103" i="1"/>
  <c r="BH104" i="1"/>
  <c r="BH105" i="1"/>
  <c r="BH106" i="1"/>
  <c r="BH107" i="1"/>
  <c r="BH108" i="1"/>
  <c r="BH109" i="1"/>
  <c r="BH110" i="1"/>
  <c r="BH111" i="1"/>
  <c r="BH112" i="1"/>
  <c r="BH113" i="1"/>
  <c r="BH114" i="1"/>
  <c r="BH115" i="1"/>
  <c r="BH116" i="1"/>
  <c r="BH117" i="1"/>
  <c r="BH118" i="1"/>
  <c r="BH119" i="1"/>
  <c r="BH120" i="1"/>
  <c r="BH121" i="1"/>
  <c r="BH122" i="1"/>
  <c r="BH123" i="1"/>
  <c r="BH124" i="1"/>
  <c r="BH125" i="1"/>
  <c r="BH126" i="1"/>
  <c r="BH127" i="1"/>
  <c r="BH128" i="1"/>
  <c r="BH129" i="1"/>
  <c r="BH130" i="1"/>
  <c r="BH131" i="1"/>
  <c r="BH132" i="1"/>
  <c r="BH133" i="1"/>
  <c r="BH134" i="1"/>
  <c r="BH135" i="1"/>
  <c r="BH136" i="1"/>
  <c r="BH137" i="1"/>
  <c r="BH138" i="1"/>
  <c r="BH139" i="1"/>
  <c r="BH140" i="1"/>
  <c r="BH141" i="1"/>
  <c r="BH142" i="1"/>
  <c r="BH143" i="1"/>
  <c r="BH144" i="1"/>
  <c r="BH145" i="1"/>
  <c r="BH146" i="1"/>
  <c r="BH147" i="1"/>
  <c r="BH148" i="1"/>
  <c r="BH149" i="1"/>
  <c r="BH150" i="1"/>
  <c r="BH151" i="1"/>
  <c r="BH152" i="1"/>
  <c r="BH153" i="1"/>
  <c r="BH154" i="1"/>
  <c r="BH155" i="1"/>
  <c r="BH156" i="1"/>
  <c r="BH157" i="1"/>
  <c r="BH158" i="1"/>
  <c r="BH159" i="1"/>
  <c r="BH160" i="1"/>
  <c r="BH161" i="1"/>
  <c r="BH162" i="1"/>
  <c r="BH163" i="1"/>
  <c r="BH164" i="1"/>
  <c r="BH165" i="1"/>
  <c r="BH166" i="1"/>
  <c r="BH167" i="1"/>
  <c r="BH168" i="1"/>
  <c r="BH169" i="1"/>
  <c r="BH170" i="1"/>
  <c r="BH171" i="1"/>
  <c r="BH172" i="1"/>
  <c r="BH173" i="1"/>
  <c r="BH174" i="1"/>
  <c r="BH175" i="1"/>
  <c r="BH176" i="1"/>
  <c r="BH177" i="1"/>
  <c r="BH178" i="1"/>
  <c r="BH179" i="1"/>
  <c r="BH180" i="1"/>
  <c r="BH181" i="1"/>
  <c r="BH182" i="1"/>
  <c r="BH183" i="1"/>
  <c r="BH184" i="1"/>
  <c r="BH185" i="1"/>
  <c r="BH186" i="1"/>
  <c r="BH187" i="1"/>
  <c r="BH188" i="1"/>
  <c r="BH189" i="1"/>
  <c r="BH190" i="1"/>
  <c r="BH191" i="1"/>
  <c r="BH192" i="1"/>
  <c r="BH193" i="1"/>
  <c r="BH194" i="1"/>
  <c r="BH195" i="1"/>
  <c r="BH196" i="1"/>
  <c r="BH197" i="1"/>
  <c r="BH198" i="1"/>
  <c r="BH199" i="1"/>
  <c r="BH200" i="1"/>
  <c r="BH201" i="1"/>
  <c r="BH202" i="1"/>
  <c r="BH203" i="1"/>
  <c r="BH204" i="1"/>
  <c r="BH205" i="1"/>
  <c r="BH206" i="1"/>
  <c r="BH207" i="1"/>
  <c r="BH208" i="1"/>
  <c r="BH209" i="1"/>
  <c r="BH210" i="1"/>
  <c r="BH211" i="1"/>
  <c r="BH212" i="1"/>
  <c r="BH213" i="1"/>
  <c r="BH214" i="1"/>
  <c r="BH215" i="1"/>
  <c r="BH216" i="1"/>
  <c r="BH217" i="1"/>
  <c r="BH218" i="1"/>
  <c r="BH219" i="1"/>
  <c r="BH220" i="1"/>
  <c r="BH221" i="1"/>
  <c r="BH222" i="1"/>
  <c r="BH223" i="1"/>
  <c r="BH224" i="1"/>
  <c r="BH225" i="1"/>
  <c r="BH226" i="1"/>
  <c r="BH227" i="1"/>
  <c r="BH228" i="1"/>
  <c r="BH229" i="1"/>
  <c r="BH230" i="1"/>
  <c r="BH231" i="1"/>
  <c r="BH232" i="1"/>
  <c r="BH233" i="1"/>
  <c r="BH234" i="1"/>
  <c r="BH235" i="1"/>
  <c r="BH236" i="1"/>
  <c r="BH237" i="1"/>
  <c r="BH238" i="1"/>
  <c r="BH239" i="1"/>
  <c r="BH240" i="1"/>
  <c r="BH241" i="1"/>
  <c r="BH242" i="1"/>
  <c r="BH243" i="1"/>
  <c r="BH244" i="1"/>
  <c r="BH245" i="1"/>
  <c r="BH246" i="1"/>
  <c r="BH247" i="1"/>
  <c r="BH248" i="1"/>
  <c r="BH249" i="1"/>
  <c r="BH250" i="1"/>
  <c r="BH251" i="1"/>
  <c r="BH252" i="1"/>
  <c r="BH253" i="1"/>
  <c r="BH254" i="1"/>
  <c r="BH255" i="1"/>
  <c r="BH256" i="1"/>
  <c r="BH257" i="1"/>
  <c r="BH258" i="1"/>
  <c r="BH259" i="1"/>
  <c r="BH260" i="1"/>
  <c r="BH261" i="1"/>
  <c r="BH262" i="1"/>
  <c r="BH263" i="1"/>
  <c r="BH264" i="1"/>
  <c r="BH265" i="1"/>
  <c r="BH266" i="1"/>
  <c r="BH267" i="1"/>
  <c r="BH268" i="1"/>
  <c r="BH269" i="1"/>
  <c r="BH270" i="1"/>
  <c r="BH271" i="1"/>
  <c r="BH272" i="1"/>
  <c r="BH273" i="1"/>
  <c r="BH274" i="1"/>
  <c r="BH275" i="1"/>
  <c r="BH276" i="1"/>
  <c r="BH277" i="1"/>
  <c r="BJ3" i="1"/>
  <c r="BH3" i="1"/>
  <c r="AZ3" i="1"/>
  <c r="I25" i="3" s="1"/>
  <c r="AX3" i="1"/>
  <c r="H25" i="3" s="1"/>
  <c r="AP3" i="1"/>
  <c r="AN3" i="1"/>
  <c r="AF3" i="1"/>
  <c r="AD3" i="1"/>
  <c r="H21" i="3" s="1"/>
  <c r="V3" i="1"/>
  <c r="T3" i="1"/>
  <c r="M4" i="1"/>
  <c r="M5" i="1"/>
  <c r="M6" i="1"/>
  <c r="M7"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114" i="1"/>
  <c r="M115" i="1"/>
  <c r="M116" i="1"/>
  <c r="M117" i="1"/>
  <c r="M118" i="1"/>
  <c r="M119" i="1"/>
  <c r="M120" i="1"/>
  <c r="M121" i="1"/>
  <c r="M122" i="1"/>
  <c r="M123" i="1"/>
  <c r="M124" i="1"/>
  <c r="M125" i="1"/>
  <c r="M126" i="1"/>
  <c r="M127" i="1"/>
  <c r="M128" i="1"/>
  <c r="M129" i="1"/>
  <c r="M130" i="1"/>
  <c r="M131" i="1"/>
  <c r="M132" i="1"/>
  <c r="M133" i="1"/>
  <c r="M134" i="1"/>
  <c r="M135" i="1"/>
  <c r="M136" i="1"/>
  <c r="M137" i="1"/>
  <c r="M138" i="1"/>
  <c r="M139" i="1"/>
  <c r="M140" i="1"/>
  <c r="M141" i="1"/>
  <c r="M142" i="1"/>
  <c r="M143" i="1"/>
  <c r="M144" i="1"/>
  <c r="M145" i="1"/>
  <c r="M146" i="1"/>
  <c r="M147" i="1"/>
  <c r="M148" i="1"/>
  <c r="M149" i="1"/>
  <c r="M150" i="1"/>
  <c r="M151" i="1"/>
  <c r="M152" i="1"/>
  <c r="M153" i="1"/>
  <c r="M154" i="1"/>
  <c r="M155" i="1"/>
  <c r="M156" i="1"/>
  <c r="M157" i="1"/>
  <c r="M158" i="1"/>
  <c r="M159" i="1"/>
  <c r="M160" i="1"/>
  <c r="M161" i="1"/>
  <c r="M162" i="1"/>
  <c r="M163" i="1"/>
  <c r="M164" i="1"/>
  <c r="M165" i="1"/>
  <c r="M166" i="1"/>
  <c r="M167" i="1"/>
  <c r="M168" i="1"/>
  <c r="M169" i="1"/>
  <c r="M170" i="1"/>
  <c r="M171" i="1"/>
  <c r="M172" i="1"/>
  <c r="M173" i="1"/>
  <c r="M174" i="1"/>
  <c r="M175" i="1"/>
  <c r="M176" i="1"/>
  <c r="M177" i="1"/>
  <c r="M178" i="1"/>
  <c r="M179" i="1"/>
  <c r="M180" i="1"/>
  <c r="M181" i="1"/>
  <c r="M182" i="1"/>
  <c r="M183" i="1"/>
  <c r="M184" i="1"/>
  <c r="M185" i="1"/>
  <c r="M186" i="1"/>
  <c r="M187" i="1"/>
  <c r="M188" i="1"/>
  <c r="M189" i="1"/>
  <c r="M190" i="1"/>
  <c r="M191" i="1"/>
  <c r="M192" i="1"/>
  <c r="M193" i="1"/>
  <c r="M194" i="1"/>
  <c r="M195" i="1"/>
  <c r="M196" i="1"/>
  <c r="M197" i="1"/>
  <c r="M198" i="1"/>
  <c r="M199" i="1"/>
  <c r="M200" i="1"/>
  <c r="M201" i="1"/>
  <c r="M202" i="1"/>
  <c r="M203" i="1"/>
  <c r="M204" i="1"/>
  <c r="M205" i="1"/>
  <c r="M206" i="1"/>
  <c r="M207" i="1"/>
  <c r="M208" i="1"/>
  <c r="M209" i="1"/>
  <c r="M210" i="1"/>
  <c r="M211" i="1"/>
  <c r="M212" i="1"/>
  <c r="M213" i="1"/>
  <c r="M214" i="1"/>
  <c r="M215" i="1"/>
  <c r="M216" i="1"/>
  <c r="M217" i="1"/>
  <c r="M218" i="1"/>
  <c r="M219" i="1"/>
  <c r="M220" i="1"/>
  <c r="M221" i="1"/>
  <c r="M222" i="1"/>
  <c r="M223" i="1"/>
  <c r="M224" i="1"/>
  <c r="M225" i="1"/>
  <c r="M226" i="1"/>
  <c r="M227" i="1"/>
  <c r="M228" i="1"/>
  <c r="M229" i="1"/>
  <c r="M230" i="1"/>
  <c r="M231" i="1"/>
  <c r="M232" i="1"/>
  <c r="M233" i="1"/>
  <c r="M234" i="1"/>
  <c r="M235" i="1"/>
  <c r="M236" i="1"/>
  <c r="M237" i="1"/>
  <c r="M238" i="1"/>
  <c r="M239" i="1"/>
  <c r="M240" i="1"/>
  <c r="M241" i="1"/>
  <c r="M242" i="1"/>
  <c r="M243" i="1"/>
  <c r="M244" i="1"/>
  <c r="M245" i="1"/>
  <c r="M246" i="1"/>
  <c r="M247" i="1"/>
  <c r="M248" i="1"/>
  <c r="M249" i="1"/>
  <c r="M250" i="1"/>
  <c r="M251" i="1"/>
  <c r="M252" i="1"/>
  <c r="M253" i="1"/>
  <c r="M254" i="1"/>
  <c r="M255" i="1"/>
  <c r="M256" i="1"/>
  <c r="M257" i="1"/>
  <c r="M258" i="1"/>
  <c r="M259" i="1"/>
  <c r="M260" i="1"/>
  <c r="M261" i="1"/>
  <c r="M262" i="1"/>
  <c r="M263" i="1"/>
  <c r="M264" i="1"/>
  <c r="M265" i="1"/>
  <c r="M266" i="1"/>
  <c r="M267" i="1"/>
  <c r="M268" i="1"/>
  <c r="M269" i="1"/>
  <c r="M270" i="1"/>
  <c r="M271" i="1"/>
  <c r="M272" i="1"/>
  <c r="M273" i="1"/>
  <c r="M274" i="1"/>
  <c r="M275" i="1"/>
  <c r="M276" i="1"/>
  <c r="M277" i="1"/>
  <c r="M3" i="1"/>
  <c r="I16" i="3" s="1"/>
  <c r="K3" i="1"/>
  <c r="B28" i="3"/>
  <c r="E28" i="3" s="1"/>
  <c r="H28" i="3" s="1"/>
  <c r="C25" i="3"/>
  <c r="G25" i="3" s="1"/>
  <c r="C23" i="3"/>
  <c r="G23" i="3" s="1"/>
  <c r="A28" i="3"/>
  <c r="A25" i="3"/>
  <c r="B25" i="3" s="1"/>
  <c r="E25" i="3" s="1"/>
  <c r="A23" i="3"/>
  <c r="B23" i="3" s="1"/>
  <c r="E23" i="3" s="1"/>
  <c r="A21" i="3"/>
  <c r="B21" i="3" s="1"/>
  <c r="E21" i="3" s="1"/>
  <c r="C11" i="3"/>
  <c r="BP34" i="1"/>
  <c r="BO10" i="1"/>
  <c r="BP10" i="1" s="1"/>
  <c r="BO13" i="1"/>
  <c r="BP13" i="1" s="1"/>
  <c r="BO18" i="1"/>
  <c r="BP18" i="1" s="1"/>
  <c r="BO21" i="1"/>
  <c r="BP21" i="1" s="1"/>
  <c r="BO26" i="1"/>
  <c r="BP26" i="1" s="1"/>
  <c r="BO29" i="1"/>
  <c r="BP29" i="1" s="1"/>
  <c r="BO34" i="1"/>
  <c r="BO37" i="1"/>
  <c r="BP37" i="1" s="1"/>
  <c r="BO42" i="1"/>
  <c r="BP42" i="1" s="1"/>
  <c r="BO43" i="1"/>
  <c r="BP43" i="1" s="1"/>
  <c r="BO49" i="1"/>
  <c r="BP49" i="1" s="1"/>
  <c r="BO53" i="1"/>
  <c r="BP53" i="1" s="1"/>
  <c r="BO54" i="1"/>
  <c r="BP54" i="1" s="1"/>
  <c r="BO59" i="1"/>
  <c r="BP59" i="1" s="1"/>
  <c r="BO65" i="1"/>
  <c r="BP65" i="1" s="1"/>
  <c r="BO69" i="1"/>
  <c r="BP69" i="1" s="1"/>
  <c r="BO70" i="1"/>
  <c r="BP70" i="1" s="1"/>
  <c r="BO75" i="1"/>
  <c r="BP75" i="1" s="1"/>
  <c r="BO81" i="1"/>
  <c r="BP81" i="1" s="1"/>
  <c r="BO85" i="1"/>
  <c r="BP85" i="1" s="1"/>
  <c r="BO86" i="1"/>
  <c r="BP86" i="1" s="1"/>
  <c r="BO91" i="1"/>
  <c r="BP91" i="1" s="1"/>
  <c r="BO97" i="1"/>
  <c r="BP97" i="1" s="1"/>
  <c r="BO101" i="1"/>
  <c r="BP101" i="1" s="1"/>
  <c r="BO102" i="1"/>
  <c r="BP102" i="1" s="1"/>
  <c r="BO107" i="1"/>
  <c r="BP107" i="1" s="1"/>
  <c r="BO113" i="1"/>
  <c r="BP113" i="1" s="1"/>
  <c r="BO118" i="1"/>
  <c r="BP118" i="1" s="1"/>
  <c r="BO123" i="1"/>
  <c r="BP123" i="1" s="1"/>
  <c r="BO129" i="1"/>
  <c r="BP129" i="1" s="1"/>
  <c r="BO134" i="1"/>
  <c r="BP134" i="1" s="1"/>
  <c r="BO139" i="1"/>
  <c r="BP139" i="1" s="1"/>
  <c r="BO145" i="1"/>
  <c r="BP145" i="1" s="1"/>
  <c r="BO150" i="1"/>
  <c r="BP150" i="1" s="1"/>
  <c r="BO155" i="1"/>
  <c r="BP155" i="1" s="1"/>
  <c r="BO161" i="1"/>
  <c r="BP161" i="1" s="1"/>
  <c r="BO166" i="1"/>
  <c r="BP166" i="1" s="1"/>
  <c r="BO171" i="1"/>
  <c r="BP171" i="1" s="1"/>
  <c r="BN7" i="1"/>
  <c r="BO7" i="1" s="1"/>
  <c r="BP7" i="1" s="1"/>
  <c r="BN8" i="1"/>
  <c r="BO8" i="1" s="1"/>
  <c r="BP8" i="1" s="1"/>
  <c r="BN9" i="1"/>
  <c r="BO9" i="1" s="1"/>
  <c r="BP9" i="1" s="1"/>
  <c r="BN10" i="1"/>
  <c r="BN11" i="1"/>
  <c r="BO11" i="1" s="1"/>
  <c r="BP11" i="1" s="1"/>
  <c r="BN12" i="1"/>
  <c r="BO12" i="1" s="1"/>
  <c r="BP12" i="1" s="1"/>
  <c r="BN13" i="1"/>
  <c r="BN14" i="1"/>
  <c r="BO14" i="1" s="1"/>
  <c r="BP14" i="1" s="1"/>
  <c r="BN15" i="1"/>
  <c r="BO15" i="1" s="1"/>
  <c r="BP15" i="1" s="1"/>
  <c r="BN16" i="1"/>
  <c r="BO16" i="1" s="1"/>
  <c r="BP16" i="1" s="1"/>
  <c r="BN17" i="1"/>
  <c r="BO17" i="1" s="1"/>
  <c r="BP17" i="1" s="1"/>
  <c r="BN18" i="1"/>
  <c r="BN19" i="1"/>
  <c r="BO19" i="1" s="1"/>
  <c r="BP19" i="1" s="1"/>
  <c r="BN20" i="1"/>
  <c r="BO20" i="1" s="1"/>
  <c r="BP20" i="1" s="1"/>
  <c r="BN21" i="1"/>
  <c r="BN22" i="1"/>
  <c r="BO22" i="1" s="1"/>
  <c r="BP22" i="1" s="1"/>
  <c r="BN23" i="1"/>
  <c r="BO23" i="1" s="1"/>
  <c r="BP23" i="1" s="1"/>
  <c r="BN24" i="1"/>
  <c r="BO24" i="1" s="1"/>
  <c r="BP24" i="1" s="1"/>
  <c r="BN25" i="1"/>
  <c r="BO25" i="1" s="1"/>
  <c r="BP25" i="1" s="1"/>
  <c r="BN26" i="1"/>
  <c r="BN27" i="1"/>
  <c r="BO27" i="1" s="1"/>
  <c r="BP27" i="1" s="1"/>
  <c r="BN28" i="1"/>
  <c r="BO28" i="1" s="1"/>
  <c r="BP28" i="1" s="1"/>
  <c r="BN29" i="1"/>
  <c r="BN30" i="1"/>
  <c r="BO30" i="1" s="1"/>
  <c r="BP30" i="1" s="1"/>
  <c r="BN31" i="1"/>
  <c r="BO31" i="1" s="1"/>
  <c r="BP31" i="1" s="1"/>
  <c r="BN32" i="1"/>
  <c r="BO32" i="1" s="1"/>
  <c r="BP32" i="1" s="1"/>
  <c r="BN33" i="1"/>
  <c r="BO33" i="1" s="1"/>
  <c r="BP33" i="1" s="1"/>
  <c r="BN34" i="1"/>
  <c r="BN35" i="1"/>
  <c r="BO35" i="1" s="1"/>
  <c r="BP35" i="1" s="1"/>
  <c r="BN36" i="1"/>
  <c r="BO36" i="1" s="1"/>
  <c r="BP36" i="1" s="1"/>
  <c r="BN37" i="1"/>
  <c r="BN38" i="1"/>
  <c r="BO38" i="1" s="1"/>
  <c r="BP38" i="1" s="1"/>
  <c r="BN39" i="1"/>
  <c r="BO39" i="1" s="1"/>
  <c r="BP39" i="1" s="1"/>
  <c r="BN40" i="1"/>
  <c r="BO40" i="1" s="1"/>
  <c r="BP40" i="1" s="1"/>
  <c r="BN41" i="1"/>
  <c r="BO41" i="1" s="1"/>
  <c r="BP41" i="1" s="1"/>
  <c r="BN42" i="1"/>
  <c r="BN43" i="1"/>
  <c r="BN44" i="1"/>
  <c r="BO44" i="1" s="1"/>
  <c r="BP44" i="1" s="1"/>
  <c r="BN45" i="1"/>
  <c r="BO45" i="1" s="1"/>
  <c r="BP45" i="1" s="1"/>
  <c r="BN46" i="1"/>
  <c r="BO46" i="1" s="1"/>
  <c r="BP46" i="1" s="1"/>
  <c r="BN47" i="1"/>
  <c r="BO47" i="1" s="1"/>
  <c r="BP47" i="1" s="1"/>
  <c r="BN48" i="1"/>
  <c r="BO48" i="1" s="1"/>
  <c r="BP48" i="1" s="1"/>
  <c r="BN49" i="1"/>
  <c r="BN50" i="1"/>
  <c r="BO50" i="1" s="1"/>
  <c r="BP50" i="1" s="1"/>
  <c r="BN51" i="1"/>
  <c r="BO51" i="1" s="1"/>
  <c r="BP51" i="1" s="1"/>
  <c r="BN52" i="1"/>
  <c r="BO52" i="1" s="1"/>
  <c r="BP52" i="1" s="1"/>
  <c r="BN53" i="1"/>
  <c r="BN54" i="1"/>
  <c r="BN55" i="1"/>
  <c r="BO55" i="1" s="1"/>
  <c r="BP55" i="1" s="1"/>
  <c r="BN56" i="1"/>
  <c r="BO56" i="1" s="1"/>
  <c r="BP56" i="1" s="1"/>
  <c r="BN57" i="1"/>
  <c r="BO57" i="1" s="1"/>
  <c r="BP57" i="1" s="1"/>
  <c r="BN58" i="1"/>
  <c r="BO58" i="1" s="1"/>
  <c r="BP58" i="1" s="1"/>
  <c r="BN59" i="1"/>
  <c r="BN60" i="1"/>
  <c r="BO60" i="1" s="1"/>
  <c r="BP60" i="1" s="1"/>
  <c r="BN61" i="1"/>
  <c r="BO61" i="1" s="1"/>
  <c r="BP61" i="1" s="1"/>
  <c r="BN62" i="1"/>
  <c r="BO62" i="1" s="1"/>
  <c r="BP62" i="1" s="1"/>
  <c r="BN63" i="1"/>
  <c r="BO63" i="1" s="1"/>
  <c r="BP63" i="1" s="1"/>
  <c r="BN64" i="1"/>
  <c r="BO64" i="1" s="1"/>
  <c r="BP64" i="1" s="1"/>
  <c r="BN65" i="1"/>
  <c r="BN66" i="1"/>
  <c r="BO66" i="1" s="1"/>
  <c r="BP66" i="1" s="1"/>
  <c r="BN67" i="1"/>
  <c r="BO67" i="1" s="1"/>
  <c r="BP67" i="1" s="1"/>
  <c r="BN68" i="1"/>
  <c r="BO68" i="1" s="1"/>
  <c r="BP68" i="1" s="1"/>
  <c r="BN69" i="1"/>
  <c r="BN70" i="1"/>
  <c r="BN71" i="1"/>
  <c r="BO71" i="1" s="1"/>
  <c r="BP71" i="1" s="1"/>
  <c r="BN72" i="1"/>
  <c r="BO72" i="1" s="1"/>
  <c r="BP72" i="1" s="1"/>
  <c r="BN73" i="1"/>
  <c r="BO73" i="1" s="1"/>
  <c r="BP73" i="1" s="1"/>
  <c r="BN74" i="1"/>
  <c r="BO74" i="1" s="1"/>
  <c r="BP74" i="1" s="1"/>
  <c r="BN75" i="1"/>
  <c r="BN76" i="1"/>
  <c r="BO76" i="1" s="1"/>
  <c r="BP76" i="1" s="1"/>
  <c r="BN77" i="1"/>
  <c r="BO77" i="1" s="1"/>
  <c r="BP77" i="1" s="1"/>
  <c r="BN78" i="1"/>
  <c r="BO78" i="1" s="1"/>
  <c r="BP78" i="1" s="1"/>
  <c r="BN79" i="1"/>
  <c r="BO79" i="1" s="1"/>
  <c r="BP79" i="1" s="1"/>
  <c r="BN80" i="1"/>
  <c r="BO80" i="1" s="1"/>
  <c r="BP80" i="1" s="1"/>
  <c r="BN81" i="1"/>
  <c r="BN82" i="1"/>
  <c r="BO82" i="1" s="1"/>
  <c r="BP82" i="1" s="1"/>
  <c r="BN83" i="1"/>
  <c r="BO83" i="1" s="1"/>
  <c r="BP83" i="1" s="1"/>
  <c r="BN84" i="1"/>
  <c r="BO84" i="1" s="1"/>
  <c r="BP84" i="1" s="1"/>
  <c r="BN85" i="1"/>
  <c r="BN86" i="1"/>
  <c r="BN87" i="1"/>
  <c r="BO87" i="1" s="1"/>
  <c r="BP87" i="1" s="1"/>
  <c r="BN88" i="1"/>
  <c r="BO88" i="1" s="1"/>
  <c r="BP88" i="1" s="1"/>
  <c r="BN89" i="1"/>
  <c r="BO89" i="1" s="1"/>
  <c r="BP89" i="1" s="1"/>
  <c r="BN90" i="1"/>
  <c r="BO90" i="1" s="1"/>
  <c r="BP90" i="1" s="1"/>
  <c r="BN91" i="1"/>
  <c r="BN92" i="1"/>
  <c r="BO92" i="1" s="1"/>
  <c r="BP92" i="1" s="1"/>
  <c r="BN93" i="1"/>
  <c r="BO93" i="1" s="1"/>
  <c r="BP93" i="1" s="1"/>
  <c r="BN94" i="1"/>
  <c r="BO94" i="1" s="1"/>
  <c r="BP94" i="1" s="1"/>
  <c r="BN95" i="1"/>
  <c r="BO95" i="1" s="1"/>
  <c r="BP95" i="1" s="1"/>
  <c r="BN96" i="1"/>
  <c r="BO96" i="1" s="1"/>
  <c r="BP96" i="1" s="1"/>
  <c r="BN97" i="1"/>
  <c r="BN98" i="1"/>
  <c r="BO98" i="1" s="1"/>
  <c r="BP98" i="1" s="1"/>
  <c r="BN99" i="1"/>
  <c r="BO99" i="1" s="1"/>
  <c r="BP99" i="1" s="1"/>
  <c r="BN100" i="1"/>
  <c r="BO100" i="1" s="1"/>
  <c r="BP100" i="1" s="1"/>
  <c r="BN101" i="1"/>
  <c r="BN102" i="1"/>
  <c r="BN103" i="1"/>
  <c r="BO103" i="1" s="1"/>
  <c r="BP103" i="1" s="1"/>
  <c r="BN104" i="1"/>
  <c r="BO104" i="1" s="1"/>
  <c r="BP104" i="1" s="1"/>
  <c r="BN105" i="1"/>
  <c r="BO105" i="1" s="1"/>
  <c r="BP105" i="1" s="1"/>
  <c r="BN106" i="1"/>
  <c r="BO106" i="1" s="1"/>
  <c r="BP106" i="1" s="1"/>
  <c r="BN107" i="1"/>
  <c r="BN108" i="1"/>
  <c r="BO108" i="1" s="1"/>
  <c r="BP108" i="1" s="1"/>
  <c r="BN109" i="1"/>
  <c r="BO109" i="1" s="1"/>
  <c r="BP109" i="1" s="1"/>
  <c r="BN110" i="1"/>
  <c r="BO110" i="1" s="1"/>
  <c r="BP110" i="1" s="1"/>
  <c r="BN111" i="1"/>
  <c r="BO111" i="1" s="1"/>
  <c r="BP111" i="1" s="1"/>
  <c r="BN112" i="1"/>
  <c r="BO112" i="1" s="1"/>
  <c r="BP112" i="1" s="1"/>
  <c r="BN113" i="1"/>
  <c r="BN114" i="1"/>
  <c r="BO114" i="1" s="1"/>
  <c r="BP114" i="1" s="1"/>
  <c r="BN115" i="1"/>
  <c r="BO115" i="1" s="1"/>
  <c r="BP115" i="1" s="1"/>
  <c r="BN116" i="1"/>
  <c r="BO116" i="1" s="1"/>
  <c r="BP116" i="1" s="1"/>
  <c r="BN117" i="1"/>
  <c r="BO117" i="1" s="1"/>
  <c r="BP117" i="1" s="1"/>
  <c r="BN118" i="1"/>
  <c r="BN119" i="1"/>
  <c r="BO119" i="1" s="1"/>
  <c r="BP119" i="1" s="1"/>
  <c r="BN120" i="1"/>
  <c r="BO120" i="1" s="1"/>
  <c r="BP120" i="1" s="1"/>
  <c r="BN121" i="1"/>
  <c r="BO121" i="1" s="1"/>
  <c r="BP121" i="1" s="1"/>
  <c r="BN122" i="1"/>
  <c r="BO122" i="1" s="1"/>
  <c r="BP122" i="1" s="1"/>
  <c r="BN123" i="1"/>
  <c r="BN124" i="1"/>
  <c r="BO124" i="1" s="1"/>
  <c r="BP124" i="1" s="1"/>
  <c r="BN125" i="1"/>
  <c r="BO125" i="1" s="1"/>
  <c r="BP125" i="1" s="1"/>
  <c r="BN126" i="1"/>
  <c r="BO126" i="1" s="1"/>
  <c r="BP126" i="1" s="1"/>
  <c r="BN127" i="1"/>
  <c r="BO127" i="1" s="1"/>
  <c r="BP127" i="1" s="1"/>
  <c r="BN128" i="1"/>
  <c r="BO128" i="1" s="1"/>
  <c r="BP128" i="1" s="1"/>
  <c r="BN129" i="1"/>
  <c r="BN130" i="1"/>
  <c r="BO130" i="1" s="1"/>
  <c r="BP130" i="1" s="1"/>
  <c r="BN131" i="1"/>
  <c r="BO131" i="1" s="1"/>
  <c r="BP131" i="1" s="1"/>
  <c r="BN132" i="1"/>
  <c r="BO132" i="1" s="1"/>
  <c r="BP132" i="1" s="1"/>
  <c r="BN133" i="1"/>
  <c r="BO133" i="1" s="1"/>
  <c r="BP133" i="1" s="1"/>
  <c r="BN134" i="1"/>
  <c r="BN135" i="1"/>
  <c r="BO135" i="1" s="1"/>
  <c r="BP135" i="1" s="1"/>
  <c r="BN136" i="1"/>
  <c r="BO136" i="1" s="1"/>
  <c r="BP136" i="1" s="1"/>
  <c r="BN137" i="1"/>
  <c r="BO137" i="1" s="1"/>
  <c r="BP137" i="1" s="1"/>
  <c r="BN138" i="1"/>
  <c r="BO138" i="1" s="1"/>
  <c r="BP138" i="1" s="1"/>
  <c r="BN139" i="1"/>
  <c r="BN140" i="1"/>
  <c r="BO140" i="1" s="1"/>
  <c r="BP140" i="1" s="1"/>
  <c r="BN141" i="1"/>
  <c r="BO141" i="1" s="1"/>
  <c r="BP141" i="1" s="1"/>
  <c r="BN142" i="1"/>
  <c r="BO142" i="1" s="1"/>
  <c r="BP142" i="1" s="1"/>
  <c r="BN143" i="1"/>
  <c r="BO143" i="1" s="1"/>
  <c r="BP143" i="1" s="1"/>
  <c r="BN144" i="1"/>
  <c r="BO144" i="1" s="1"/>
  <c r="BP144" i="1" s="1"/>
  <c r="BN145" i="1"/>
  <c r="BN146" i="1"/>
  <c r="BO146" i="1" s="1"/>
  <c r="BP146" i="1" s="1"/>
  <c r="BN147" i="1"/>
  <c r="BO147" i="1" s="1"/>
  <c r="BP147" i="1" s="1"/>
  <c r="BN148" i="1"/>
  <c r="BO148" i="1" s="1"/>
  <c r="BP148" i="1" s="1"/>
  <c r="BN149" i="1"/>
  <c r="BO149" i="1" s="1"/>
  <c r="BP149" i="1" s="1"/>
  <c r="BN150" i="1"/>
  <c r="BN151" i="1"/>
  <c r="BO151" i="1" s="1"/>
  <c r="BP151" i="1" s="1"/>
  <c r="BN152" i="1"/>
  <c r="BO152" i="1" s="1"/>
  <c r="BP152" i="1" s="1"/>
  <c r="BN153" i="1"/>
  <c r="BO153" i="1" s="1"/>
  <c r="BP153" i="1" s="1"/>
  <c r="BN154" i="1"/>
  <c r="BO154" i="1" s="1"/>
  <c r="BP154" i="1" s="1"/>
  <c r="BN155" i="1"/>
  <c r="BN156" i="1"/>
  <c r="BO156" i="1" s="1"/>
  <c r="BP156" i="1" s="1"/>
  <c r="BN157" i="1"/>
  <c r="BO157" i="1" s="1"/>
  <c r="BP157" i="1" s="1"/>
  <c r="BN158" i="1"/>
  <c r="BO158" i="1" s="1"/>
  <c r="BP158" i="1" s="1"/>
  <c r="BN159" i="1"/>
  <c r="BO159" i="1" s="1"/>
  <c r="BP159" i="1" s="1"/>
  <c r="BN160" i="1"/>
  <c r="BO160" i="1" s="1"/>
  <c r="BP160" i="1" s="1"/>
  <c r="BN161" i="1"/>
  <c r="BN162" i="1"/>
  <c r="BO162" i="1" s="1"/>
  <c r="BP162" i="1" s="1"/>
  <c r="BN163" i="1"/>
  <c r="BO163" i="1" s="1"/>
  <c r="BP163" i="1" s="1"/>
  <c r="BN164" i="1"/>
  <c r="BO164" i="1" s="1"/>
  <c r="BP164" i="1" s="1"/>
  <c r="BN165" i="1"/>
  <c r="BO165" i="1" s="1"/>
  <c r="BP165" i="1" s="1"/>
  <c r="BN166" i="1"/>
  <c r="BN167" i="1"/>
  <c r="BO167" i="1" s="1"/>
  <c r="BP167" i="1" s="1"/>
  <c r="BN168" i="1"/>
  <c r="BO168" i="1" s="1"/>
  <c r="BP168" i="1" s="1"/>
  <c r="BN169" i="1"/>
  <c r="BO169" i="1" s="1"/>
  <c r="BP169" i="1" s="1"/>
  <c r="BN170" i="1"/>
  <c r="BO170" i="1" s="1"/>
  <c r="BP170" i="1" s="1"/>
  <c r="BN171" i="1"/>
  <c r="BN172" i="1"/>
  <c r="BO172" i="1" s="1"/>
  <c r="BP172" i="1" s="1"/>
  <c r="BN173" i="1"/>
  <c r="BO173" i="1" s="1"/>
  <c r="BP173" i="1" s="1"/>
  <c r="BN174" i="1"/>
  <c r="BO174" i="1" s="1"/>
  <c r="BP174" i="1" s="1"/>
  <c r="BN175" i="1"/>
  <c r="BO175" i="1" s="1"/>
  <c r="BP175" i="1" s="1"/>
  <c r="BN176" i="1"/>
  <c r="BO176" i="1" s="1"/>
  <c r="BP176" i="1" s="1"/>
  <c r="BN177" i="1"/>
  <c r="BO177" i="1" s="1"/>
  <c r="BP177" i="1" s="1"/>
  <c r="BN178" i="1"/>
  <c r="BO178" i="1" s="1"/>
  <c r="BP178" i="1" s="1"/>
  <c r="BN179" i="1"/>
  <c r="BO179" i="1" s="1"/>
  <c r="BP179" i="1" s="1"/>
  <c r="BN180" i="1"/>
  <c r="BO180" i="1" s="1"/>
  <c r="BP180" i="1" s="1"/>
  <c r="BN181" i="1"/>
  <c r="BO181" i="1" s="1"/>
  <c r="BP181" i="1" s="1"/>
  <c r="BN182" i="1"/>
  <c r="BO182" i="1" s="1"/>
  <c r="BP182" i="1" s="1"/>
  <c r="BN183" i="1"/>
  <c r="BO183" i="1" s="1"/>
  <c r="BP183" i="1" s="1"/>
  <c r="BN184" i="1"/>
  <c r="BO184" i="1" s="1"/>
  <c r="BP184" i="1" s="1"/>
  <c r="BN185" i="1"/>
  <c r="BO185" i="1" s="1"/>
  <c r="BP185" i="1" s="1"/>
  <c r="BN186" i="1"/>
  <c r="BO186" i="1" s="1"/>
  <c r="BP186" i="1" s="1"/>
  <c r="BN187" i="1"/>
  <c r="BO187" i="1" s="1"/>
  <c r="BP187" i="1" s="1"/>
  <c r="BN188" i="1"/>
  <c r="BO188" i="1" s="1"/>
  <c r="BP188" i="1" s="1"/>
  <c r="BN189" i="1"/>
  <c r="BO189" i="1" s="1"/>
  <c r="BP189" i="1" s="1"/>
  <c r="BN190" i="1"/>
  <c r="BO190" i="1" s="1"/>
  <c r="BP190" i="1" s="1"/>
  <c r="BN191" i="1"/>
  <c r="BO191" i="1" s="1"/>
  <c r="BP191" i="1" s="1"/>
  <c r="BN192" i="1"/>
  <c r="BO192" i="1" s="1"/>
  <c r="BP192" i="1" s="1"/>
  <c r="BN193" i="1"/>
  <c r="BO193" i="1" s="1"/>
  <c r="BP193" i="1" s="1"/>
  <c r="BN194" i="1"/>
  <c r="BO194" i="1" s="1"/>
  <c r="BP194" i="1" s="1"/>
  <c r="BN195" i="1"/>
  <c r="BO195" i="1" s="1"/>
  <c r="BP195" i="1" s="1"/>
  <c r="BN196" i="1"/>
  <c r="BO196" i="1" s="1"/>
  <c r="BP196" i="1" s="1"/>
  <c r="BN197" i="1"/>
  <c r="BO197" i="1" s="1"/>
  <c r="BP197" i="1" s="1"/>
  <c r="BN198" i="1"/>
  <c r="BO198" i="1" s="1"/>
  <c r="BP198" i="1" s="1"/>
  <c r="BN199" i="1"/>
  <c r="BO199" i="1" s="1"/>
  <c r="BP199" i="1" s="1"/>
  <c r="BN200" i="1"/>
  <c r="BO200" i="1" s="1"/>
  <c r="BP200" i="1" s="1"/>
  <c r="BN201" i="1"/>
  <c r="BO201" i="1" s="1"/>
  <c r="BP201" i="1" s="1"/>
  <c r="BN202" i="1"/>
  <c r="BO202" i="1" s="1"/>
  <c r="BP202" i="1" s="1"/>
  <c r="BN203" i="1"/>
  <c r="BO203" i="1" s="1"/>
  <c r="BP203" i="1" s="1"/>
  <c r="BN204" i="1"/>
  <c r="BO204" i="1" s="1"/>
  <c r="BP204" i="1" s="1"/>
  <c r="BN205" i="1"/>
  <c r="BO205" i="1" s="1"/>
  <c r="BP205" i="1" s="1"/>
  <c r="BN206" i="1"/>
  <c r="BO206" i="1" s="1"/>
  <c r="BP206" i="1" s="1"/>
  <c r="BN207" i="1"/>
  <c r="BO207" i="1" s="1"/>
  <c r="BP207" i="1" s="1"/>
  <c r="BN208" i="1"/>
  <c r="BO208" i="1" s="1"/>
  <c r="BP208" i="1" s="1"/>
  <c r="BN209" i="1"/>
  <c r="BO209" i="1" s="1"/>
  <c r="BP209" i="1" s="1"/>
  <c r="BN210" i="1"/>
  <c r="BO210" i="1" s="1"/>
  <c r="BP210" i="1" s="1"/>
  <c r="BN211" i="1"/>
  <c r="BO211" i="1" s="1"/>
  <c r="BP211" i="1" s="1"/>
  <c r="BN212" i="1"/>
  <c r="BO212" i="1" s="1"/>
  <c r="BP212" i="1" s="1"/>
  <c r="BN213" i="1"/>
  <c r="BO213" i="1" s="1"/>
  <c r="BP213" i="1" s="1"/>
  <c r="BN214" i="1"/>
  <c r="BO214" i="1" s="1"/>
  <c r="BP214" i="1" s="1"/>
  <c r="BN215" i="1"/>
  <c r="BO215" i="1" s="1"/>
  <c r="BP215" i="1" s="1"/>
  <c r="BN216" i="1"/>
  <c r="BO216" i="1" s="1"/>
  <c r="BP216" i="1" s="1"/>
  <c r="BN217" i="1"/>
  <c r="BO217" i="1" s="1"/>
  <c r="BP217" i="1" s="1"/>
  <c r="BN218" i="1"/>
  <c r="BO218" i="1" s="1"/>
  <c r="BP218" i="1" s="1"/>
  <c r="BN219" i="1"/>
  <c r="BO219" i="1" s="1"/>
  <c r="BP219" i="1" s="1"/>
  <c r="BN220" i="1"/>
  <c r="BO220" i="1" s="1"/>
  <c r="BP220" i="1" s="1"/>
  <c r="BN221" i="1"/>
  <c r="BO221" i="1" s="1"/>
  <c r="BP221" i="1" s="1"/>
  <c r="BN222" i="1"/>
  <c r="BO222" i="1" s="1"/>
  <c r="BP222" i="1" s="1"/>
  <c r="BN223" i="1"/>
  <c r="BO223" i="1" s="1"/>
  <c r="BP223" i="1" s="1"/>
  <c r="BN224" i="1"/>
  <c r="BO224" i="1" s="1"/>
  <c r="BP224" i="1" s="1"/>
  <c r="BN225" i="1"/>
  <c r="BO225" i="1" s="1"/>
  <c r="BP225" i="1" s="1"/>
  <c r="BN226" i="1"/>
  <c r="BO226" i="1" s="1"/>
  <c r="BP226" i="1" s="1"/>
  <c r="BN227" i="1"/>
  <c r="BO227" i="1" s="1"/>
  <c r="BP227" i="1" s="1"/>
  <c r="BN228" i="1"/>
  <c r="BO228" i="1" s="1"/>
  <c r="BP228" i="1" s="1"/>
  <c r="BN229" i="1"/>
  <c r="BO229" i="1" s="1"/>
  <c r="BP229" i="1" s="1"/>
  <c r="BN230" i="1"/>
  <c r="BO230" i="1" s="1"/>
  <c r="BP230" i="1" s="1"/>
  <c r="BN231" i="1"/>
  <c r="BO231" i="1" s="1"/>
  <c r="BP231" i="1" s="1"/>
  <c r="BN232" i="1"/>
  <c r="BO232" i="1" s="1"/>
  <c r="BP232" i="1" s="1"/>
  <c r="BN233" i="1"/>
  <c r="BO233" i="1" s="1"/>
  <c r="BP233" i="1" s="1"/>
  <c r="BN234" i="1"/>
  <c r="BO234" i="1" s="1"/>
  <c r="BP234" i="1" s="1"/>
  <c r="BN235" i="1"/>
  <c r="BO235" i="1" s="1"/>
  <c r="BP235" i="1" s="1"/>
  <c r="BN236" i="1"/>
  <c r="BO236" i="1" s="1"/>
  <c r="BP236" i="1" s="1"/>
  <c r="BN237" i="1"/>
  <c r="BO237" i="1" s="1"/>
  <c r="BP237" i="1" s="1"/>
  <c r="BN238" i="1"/>
  <c r="BO238" i="1" s="1"/>
  <c r="BP238" i="1" s="1"/>
  <c r="BN239" i="1"/>
  <c r="BO239" i="1" s="1"/>
  <c r="BP239" i="1" s="1"/>
  <c r="BN240" i="1"/>
  <c r="BO240" i="1" s="1"/>
  <c r="BP240" i="1" s="1"/>
  <c r="BN241" i="1"/>
  <c r="BO241" i="1" s="1"/>
  <c r="BP241" i="1" s="1"/>
  <c r="BN242" i="1"/>
  <c r="BO242" i="1" s="1"/>
  <c r="BP242" i="1" s="1"/>
  <c r="BN243" i="1"/>
  <c r="BO243" i="1" s="1"/>
  <c r="BP243" i="1" s="1"/>
  <c r="BN244" i="1"/>
  <c r="BO244" i="1" s="1"/>
  <c r="BP244" i="1" s="1"/>
  <c r="BN245" i="1"/>
  <c r="BO245" i="1" s="1"/>
  <c r="BP245" i="1" s="1"/>
  <c r="BN246" i="1"/>
  <c r="BO246" i="1" s="1"/>
  <c r="BP246" i="1" s="1"/>
  <c r="BN247" i="1"/>
  <c r="BO247" i="1" s="1"/>
  <c r="BP247" i="1" s="1"/>
  <c r="BN248" i="1"/>
  <c r="BO248" i="1" s="1"/>
  <c r="BP248" i="1" s="1"/>
  <c r="BN249" i="1"/>
  <c r="BO249" i="1" s="1"/>
  <c r="BP249" i="1" s="1"/>
  <c r="BN250" i="1"/>
  <c r="BO250" i="1" s="1"/>
  <c r="BP250" i="1" s="1"/>
  <c r="BN251" i="1"/>
  <c r="BO251" i="1" s="1"/>
  <c r="BP251" i="1" s="1"/>
  <c r="BN252" i="1"/>
  <c r="BO252" i="1" s="1"/>
  <c r="BP252" i="1" s="1"/>
  <c r="BN253" i="1"/>
  <c r="BO253" i="1" s="1"/>
  <c r="BP253" i="1" s="1"/>
  <c r="BN254" i="1"/>
  <c r="BO254" i="1" s="1"/>
  <c r="BP254" i="1" s="1"/>
  <c r="BN255" i="1"/>
  <c r="BO255" i="1" s="1"/>
  <c r="BP255" i="1" s="1"/>
  <c r="BN256" i="1"/>
  <c r="BO256" i="1" s="1"/>
  <c r="BP256" i="1" s="1"/>
  <c r="BN257" i="1"/>
  <c r="BO257" i="1" s="1"/>
  <c r="BP257" i="1" s="1"/>
  <c r="BN258" i="1"/>
  <c r="BO258" i="1" s="1"/>
  <c r="BP258" i="1" s="1"/>
  <c r="BN259" i="1"/>
  <c r="BO259" i="1" s="1"/>
  <c r="BP259" i="1" s="1"/>
  <c r="BN260" i="1"/>
  <c r="BO260" i="1" s="1"/>
  <c r="BP260" i="1" s="1"/>
  <c r="BN261" i="1"/>
  <c r="BO261" i="1" s="1"/>
  <c r="BP261" i="1" s="1"/>
  <c r="BN262" i="1"/>
  <c r="BO262" i="1" s="1"/>
  <c r="BP262" i="1" s="1"/>
  <c r="BN263" i="1"/>
  <c r="BO263" i="1" s="1"/>
  <c r="BP263" i="1" s="1"/>
  <c r="BN264" i="1"/>
  <c r="BO264" i="1" s="1"/>
  <c r="BP264" i="1" s="1"/>
  <c r="BN265" i="1"/>
  <c r="BO265" i="1" s="1"/>
  <c r="BP265" i="1" s="1"/>
  <c r="BN266" i="1"/>
  <c r="BO266" i="1" s="1"/>
  <c r="BP266" i="1" s="1"/>
  <c r="BN267" i="1"/>
  <c r="BO267" i="1" s="1"/>
  <c r="BP267" i="1" s="1"/>
  <c r="BN268" i="1"/>
  <c r="BO268" i="1" s="1"/>
  <c r="BP268" i="1" s="1"/>
  <c r="BN269" i="1"/>
  <c r="BO269" i="1" s="1"/>
  <c r="BP269" i="1" s="1"/>
  <c r="BN270" i="1"/>
  <c r="BO270" i="1" s="1"/>
  <c r="BP270" i="1" s="1"/>
  <c r="BN271" i="1"/>
  <c r="BO271" i="1" s="1"/>
  <c r="BP271" i="1" s="1"/>
  <c r="BN272" i="1"/>
  <c r="BO272" i="1" s="1"/>
  <c r="BP272" i="1" s="1"/>
  <c r="BN273" i="1"/>
  <c r="BO273" i="1" s="1"/>
  <c r="BP273" i="1" s="1"/>
  <c r="BN274" i="1"/>
  <c r="BO274" i="1" s="1"/>
  <c r="BP274" i="1" s="1"/>
  <c r="BN275" i="1"/>
  <c r="BO275" i="1" s="1"/>
  <c r="BP275" i="1" s="1"/>
  <c r="BN276" i="1"/>
  <c r="BO276" i="1" s="1"/>
  <c r="BP276" i="1" s="1"/>
  <c r="BN277" i="1"/>
  <c r="BO277" i="1" s="1"/>
  <c r="BP277" i="1" s="1"/>
  <c r="BL6" i="1"/>
  <c r="BM6" i="1" s="1"/>
  <c r="BL7" i="1"/>
  <c r="BM7" i="1" s="1"/>
  <c r="BL8" i="1"/>
  <c r="BM8" i="1" s="1"/>
  <c r="BL9" i="1"/>
  <c r="BM9" i="1" s="1"/>
  <c r="BL10" i="1"/>
  <c r="BM10" i="1" s="1"/>
  <c r="BL11" i="1"/>
  <c r="BM11" i="1" s="1"/>
  <c r="BL12" i="1"/>
  <c r="BM12" i="1" s="1"/>
  <c r="BL13" i="1"/>
  <c r="BM13" i="1" s="1"/>
  <c r="BL14" i="1"/>
  <c r="BM14" i="1" s="1"/>
  <c r="BL15" i="1"/>
  <c r="BM15" i="1" s="1"/>
  <c r="BL16" i="1"/>
  <c r="BM16" i="1" s="1"/>
  <c r="BL17" i="1"/>
  <c r="BM17" i="1" s="1"/>
  <c r="BL18" i="1"/>
  <c r="BM18" i="1" s="1"/>
  <c r="BL19" i="1"/>
  <c r="BM19" i="1" s="1"/>
  <c r="BL20" i="1"/>
  <c r="BM20" i="1" s="1"/>
  <c r="BL21" i="1"/>
  <c r="BM21" i="1" s="1"/>
  <c r="BL22" i="1"/>
  <c r="BM22" i="1" s="1"/>
  <c r="BL23" i="1"/>
  <c r="BM23" i="1" s="1"/>
  <c r="BL24" i="1"/>
  <c r="BM24" i="1" s="1"/>
  <c r="BL25" i="1"/>
  <c r="BM25" i="1" s="1"/>
  <c r="BL26" i="1"/>
  <c r="BM26" i="1" s="1"/>
  <c r="BL27" i="1"/>
  <c r="BM27" i="1" s="1"/>
  <c r="BL28" i="1"/>
  <c r="BM28" i="1" s="1"/>
  <c r="BL29" i="1"/>
  <c r="BM29" i="1" s="1"/>
  <c r="BL30" i="1"/>
  <c r="BM30" i="1" s="1"/>
  <c r="BL31" i="1"/>
  <c r="BM31" i="1" s="1"/>
  <c r="BL32" i="1"/>
  <c r="BM32" i="1" s="1"/>
  <c r="BL33" i="1"/>
  <c r="BM33" i="1" s="1"/>
  <c r="BL34" i="1"/>
  <c r="BM34" i="1" s="1"/>
  <c r="BL35" i="1"/>
  <c r="BM35" i="1" s="1"/>
  <c r="BL36" i="1"/>
  <c r="BM36" i="1" s="1"/>
  <c r="BL37" i="1"/>
  <c r="BM37" i="1" s="1"/>
  <c r="BL38" i="1"/>
  <c r="BM38" i="1" s="1"/>
  <c r="BL39" i="1"/>
  <c r="BM39" i="1" s="1"/>
  <c r="BL40" i="1"/>
  <c r="BM40" i="1" s="1"/>
  <c r="BL41" i="1"/>
  <c r="BM41" i="1" s="1"/>
  <c r="BL42" i="1"/>
  <c r="BM42" i="1" s="1"/>
  <c r="BL43" i="1"/>
  <c r="BM43" i="1" s="1"/>
  <c r="BL44" i="1"/>
  <c r="BM44" i="1" s="1"/>
  <c r="BL45" i="1"/>
  <c r="BM45" i="1" s="1"/>
  <c r="BL46" i="1"/>
  <c r="BM46" i="1" s="1"/>
  <c r="BL47" i="1"/>
  <c r="BM47" i="1" s="1"/>
  <c r="BL48" i="1"/>
  <c r="BM48" i="1" s="1"/>
  <c r="BL49" i="1"/>
  <c r="BM49" i="1" s="1"/>
  <c r="BL50" i="1"/>
  <c r="BM50" i="1" s="1"/>
  <c r="BL51" i="1"/>
  <c r="BM51" i="1" s="1"/>
  <c r="BL52" i="1"/>
  <c r="BM52" i="1" s="1"/>
  <c r="BL53" i="1"/>
  <c r="BM53" i="1" s="1"/>
  <c r="BL54" i="1"/>
  <c r="BM54" i="1" s="1"/>
  <c r="BL55" i="1"/>
  <c r="BM55" i="1" s="1"/>
  <c r="BL56" i="1"/>
  <c r="BM56" i="1" s="1"/>
  <c r="BL57" i="1"/>
  <c r="BM57" i="1" s="1"/>
  <c r="BL58" i="1"/>
  <c r="BM58" i="1" s="1"/>
  <c r="BL59" i="1"/>
  <c r="BM59" i="1" s="1"/>
  <c r="BL60" i="1"/>
  <c r="BM60" i="1" s="1"/>
  <c r="BL61" i="1"/>
  <c r="BM61" i="1" s="1"/>
  <c r="BL62" i="1"/>
  <c r="BM62" i="1" s="1"/>
  <c r="BL63" i="1"/>
  <c r="BM63" i="1" s="1"/>
  <c r="BL64" i="1"/>
  <c r="BM64" i="1" s="1"/>
  <c r="BL65" i="1"/>
  <c r="BM65" i="1" s="1"/>
  <c r="BL66" i="1"/>
  <c r="BM66" i="1" s="1"/>
  <c r="BL67" i="1"/>
  <c r="BM67" i="1" s="1"/>
  <c r="BL68" i="1"/>
  <c r="BM68" i="1" s="1"/>
  <c r="BL69" i="1"/>
  <c r="BM69" i="1" s="1"/>
  <c r="BL70" i="1"/>
  <c r="BM70" i="1" s="1"/>
  <c r="BL71" i="1"/>
  <c r="BM71" i="1" s="1"/>
  <c r="BL72" i="1"/>
  <c r="BM72" i="1" s="1"/>
  <c r="BL73" i="1"/>
  <c r="BM73" i="1" s="1"/>
  <c r="BL74" i="1"/>
  <c r="BM74" i="1" s="1"/>
  <c r="BL75" i="1"/>
  <c r="BM75" i="1" s="1"/>
  <c r="BL76" i="1"/>
  <c r="BM76" i="1" s="1"/>
  <c r="BL77" i="1"/>
  <c r="BM77" i="1" s="1"/>
  <c r="BL78" i="1"/>
  <c r="BM78" i="1" s="1"/>
  <c r="BL79" i="1"/>
  <c r="BM79" i="1" s="1"/>
  <c r="BL80" i="1"/>
  <c r="BM80" i="1" s="1"/>
  <c r="BL81" i="1"/>
  <c r="BM81" i="1" s="1"/>
  <c r="BL82" i="1"/>
  <c r="BM82" i="1" s="1"/>
  <c r="BL83" i="1"/>
  <c r="BM83" i="1" s="1"/>
  <c r="BL84" i="1"/>
  <c r="BM84" i="1" s="1"/>
  <c r="BL85" i="1"/>
  <c r="BM85" i="1" s="1"/>
  <c r="BL86" i="1"/>
  <c r="BM86" i="1" s="1"/>
  <c r="BL87" i="1"/>
  <c r="BM87" i="1" s="1"/>
  <c r="BL88" i="1"/>
  <c r="BM88" i="1" s="1"/>
  <c r="BL89" i="1"/>
  <c r="BM89" i="1" s="1"/>
  <c r="BL90" i="1"/>
  <c r="BM90" i="1" s="1"/>
  <c r="BL91" i="1"/>
  <c r="BM91" i="1" s="1"/>
  <c r="BL92" i="1"/>
  <c r="BM92" i="1" s="1"/>
  <c r="BL93" i="1"/>
  <c r="BM93" i="1" s="1"/>
  <c r="BL94" i="1"/>
  <c r="BM94" i="1" s="1"/>
  <c r="BL95" i="1"/>
  <c r="BM95" i="1" s="1"/>
  <c r="BL96" i="1"/>
  <c r="BM96" i="1" s="1"/>
  <c r="BL97" i="1"/>
  <c r="BM97" i="1" s="1"/>
  <c r="BL98" i="1"/>
  <c r="BM98" i="1" s="1"/>
  <c r="BL99" i="1"/>
  <c r="BM99" i="1" s="1"/>
  <c r="BL100" i="1"/>
  <c r="BM100" i="1" s="1"/>
  <c r="BL101" i="1"/>
  <c r="BM101" i="1" s="1"/>
  <c r="BL102" i="1"/>
  <c r="BM102" i="1" s="1"/>
  <c r="BL103" i="1"/>
  <c r="BM103" i="1" s="1"/>
  <c r="BL104" i="1"/>
  <c r="BM104" i="1" s="1"/>
  <c r="BL105" i="1"/>
  <c r="BM105" i="1" s="1"/>
  <c r="BL106" i="1"/>
  <c r="BM106" i="1" s="1"/>
  <c r="BL107" i="1"/>
  <c r="BM107" i="1" s="1"/>
  <c r="BL108" i="1"/>
  <c r="BM108" i="1" s="1"/>
  <c r="BL109" i="1"/>
  <c r="BM109" i="1" s="1"/>
  <c r="BL110" i="1"/>
  <c r="BM110" i="1" s="1"/>
  <c r="BL111" i="1"/>
  <c r="BM111" i="1" s="1"/>
  <c r="BL112" i="1"/>
  <c r="BM112" i="1" s="1"/>
  <c r="BL113" i="1"/>
  <c r="BM113" i="1" s="1"/>
  <c r="BL114" i="1"/>
  <c r="BM114" i="1" s="1"/>
  <c r="BL115" i="1"/>
  <c r="BM115" i="1" s="1"/>
  <c r="BL116" i="1"/>
  <c r="BM116" i="1" s="1"/>
  <c r="BL117" i="1"/>
  <c r="BM117" i="1" s="1"/>
  <c r="BL118" i="1"/>
  <c r="BM118" i="1" s="1"/>
  <c r="BL119" i="1"/>
  <c r="BM119" i="1" s="1"/>
  <c r="BL120" i="1"/>
  <c r="BM120" i="1" s="1"/>
  <c r="BL121" i="1"/>
  <c r="BM121" i="1" s="1"/>
  <c r="BL122" i="1"/>
  <c r="BM122" i="1" s="1"/>
  <c r="BL123" i="1"/>
  <c r="BM123" i="1" s="1"/>
  <c r="BL124" i="1"/>
  <c r="BM124" i="1" s="1"/>
  <c r="BL125" i="1"/>
  <c r="BM125" i="1" s="1"/>
  <c r="BL126" i="1"/>
  <c r="BM126" i="1" s="1"/>
  <c r="BL127" i="1"/>
  <c r="BM127" i="1" s="1"/>
  <c r="BL128" i="1"/>
  <c r="BM128" i="1" s="1"/>
  <c r="BL129" i="1"/>
  <c r="BM129" i="1" s="1"/>
  <c r="BL130" i="1"/>
  <c r="BM130" i="1" s="1"/>
  <c r="BL131" i="1"/>
  <c r="BM131" i="1" s="1"/>
  <c r="BL132" i="1"/>
  <c r="BM132" i="1" s="1"/>
  <c r="BL133" i="1"/>
  <c r="BM133" i="1" s="1"/>
  <c r="BL134" i="1"/>
  <c r="BM134" i="1" s="1"/>
  <c r="BL135" i="1"/>
  <c r="BM135" i="1" s="1"/>
  <c r="BL136" i="1"/>
  <c r="BM136" i="1" s="1"/>
  <c r="BL137" i="1"/>
  <c r="BM137" i="1" s="1"/>
  <c r="BL138" i="1"/>
  <c r="BM138" i="1" s="1"/>
  <c r="BL139" i="1"/>
  <c r="BM139" i="1" s="1"/>
  <c r="BL140" i="1"/>
  <c r="BM140" i="1" s="1"/>
  <c r="BL141" i="1"/>
  <c r="BM141" i="1" s="1"/>
  <c r="BL142" i="1"/>
  <c r="BM142" i="1" s="1"/>
  <c r="BL143" i="1"/>
  <c r="BM143" i="1" s="1"/>
  <c r="BL144" i="1"/>
  <c r="BM144" i="1" s="1"/>
  <c r="BL145" i="1"/>
  <c r="BM145" i="1" s="1"/>
  <c r="BL146" i="1"/>
  <c r="BM146" i="1" s="1"/>
  <c r="BL147" i="1"/>
  <c r="BM147" i="1" s="1"/>
  <c r="BL148" i="1"/>
  <c r="BM148" i="1" s="1"/>
  <c r="BL149" i="1"/>
  <c r="BM149" i="1" s="1"/>
  <c r="BL150" i="1"/>
  <c r="BM150" i="1" s="1"/>
  <c r="BL151" i="1"/>
  <c r="BM151" i="1" s="1"/>
  <c r="BL152" i="1"/>
  <c r="BM152" i="1" s="1"/>
  <c r="BL153" i="1"/>
  <c r="BM153" i="1" s="1"/>
  <c r="BL154" i="1"/>
  <c r="BM154" i="1" s="1"/>
  <c r="BL155" i="1"/>
  <c r="BM155" i="1" s="1"/>
  <c r="BL156" i="1"/>
  <c r="BM156" i="1" s="1"/>
  <c r="BL157" i="1"/>
  <c r="BM157" i="1" s="1"/>
  <c r="BL158" i="1"/>
  <c r="BM158" i="1" s="1"/>
  <c r="BL159" i="1"/>
  <c r="BM159" i="1" s="1"/>
  <c r="BL160" i="1"/>
  <c r="BM160" i="1" s="1"/>
  <c r="BL161" i="1"/>
  <c r="BM161" i="1" s="1"/>
  <c r="BL162" i="1"/>
  <c r="BM162" i="1" s="1"/>
  <c r="BL163" i="1"/>
  <c r="BM163" i="1" s="1"/>
  <c r="BL164" i="1"/>
  <c r="BM164" i="1" s="1"/>
  <c r="BL165" i="1"/>
  <c r="BM165" i="1" s="1"/>
  <c r="BL166" i="1"/>
  <c r="BM166" i="1" s="1"/>
  <c r="BL167" i="1"/>
  <c r="BM167" i="1" s="1"/>
  <c r="BL168" i="1"/>
  <c r="BM168" i="1" s="1"/>
  <c r="BL169" i="1"/>
  <c r="BM169" i="1" s="1"/>
  <c r="BL170" i="1"/>
  <c r="BM170" i="1" s="1"/>
  <c r="BL171" i="1"/>
  <c r="BM171" i="1" s="1"/>
  <c r="BL172" i="1"/>
  <c r="BM172" i="1" s="1"/>
  <c r="BL173" i="1"/>
  <c r="BM173" i="1" s="1"/>
  <c r="BL174" i="1"/>
  <c r="BM174" i="1" s="1"/>
  <c r="BL175" i="1"/>
  <c r="BM175" i="1" s="1"/>
  <c r="BL176" i="1"/>
  <c r="BM176" i="1" s="1"/>
  <c r="BL177" i="1"/>
  <c r="BM177" i="1" s="1"/>
  <c r="BL178" i="1"/>
  <c r="BM178" i="1" s="1"/>
  <c r="BL179" i="1"/>
  <c r="BM179" i="1" s="1"/>
  <c r="BL180" i="1"/>
  <c r="BM180" i="1" s="1"/>
  <c r="BL181" i="1"/>
  <c r="BM181" i="1" s="1"/>
  <c r="BL182" i="1"/>
  <c r="BM182" i="1" s="1"/>
  <c r="BL183" i="1"/>
  <c r="BM183" i="1" s="1"/>
  <c r="BL184" i="1"/>
  <c r="BM184" i="1" s="1"/>
  <c r="BL185" i="1"/>
  <c r="BM185" i="1" s="1"/>
  <c r="BL186" i="1"/>
  <c r="BM186" i="1" s="1"/>
  <c r="BL187" i="1"/>
  <c r="BM187" i="1" s="1"/>
  <c r="BL188" i="1"/>
  <c r="BM188" i="1" s="1"/>
  <c r="BL189" i="1"/>
  <c r="BM189" i="1" s="1"/>
  <c r="BL190" i="1"/>
  <c r="BM190" i="1" s="1"/>
  <c r="BL191" i="1"/>
  <c r="BM191" i="1" s="1"/>
  <c r="BL192" i="1"/>
  <c r="BM192" i="1" s="1"/>
  <c r="BL193" i="1"/>
  <c r="BM193" i="1" s="1"/>
  <c r="BL194" i="1"/>
  <c r="BM194" i="1" s="1"/>
  <c r="BL195" i="1"/>
  <c r="BM195" i="1" s="1"/>
  <c r="BL196" i="1"/>
  <c r="BM196" i="1" s="1"/>
  <c r="BL197" i="1"/>
  <c r="BM197" i="1" s="1"/>
  <c r="BL198" i="1"/>
  <c r="BM198" i="1" s="1"/>
  <c r="BL199" i="1"/>
  <c r="BM199" i="1" s="1"/>
  <c r="BL200" i="1"/>
  <c r="BM200" i="1" s="1"/>
  <c r="BL201" i="1"/>
  <c r="BM201" i="1" s="1"/>
  <c r="BL202" i="1"/>
  <c r="BM202" i="1" s="1"/>
  <c r="BL203" i="1"/>
  <c r="BM203" i="1" s="1"/>
  <c r="BL204" i="1"/>
  <c r="BM204" i="1" s="1"/>
  <c r="BL205" i="1"/>
  <c r="BM205" i="1" s="1"/>
  <c r="BL206" i="1"/>
  <c r="BM206" i="1" s="1"/>
  <c r="BL207" i="1"/>
  <c r="BM207" i="1" s="1"/>
  <c r="BL208" i="1"/>
  <c r="BM208" i="1" s="1"/>
  <c r="BL209" i="1"/>
  <c r="BM209" i="1" s="1"/>
  <c r="BL210" i="1"/>
  <c r="BM210" i="1" s="1"/>
  <c r="BL211" i="1"/>
  <c r="BM211" i="1" s="1"/>
  <c r="BL212" i="1"/>
  <c r="BM212" i="1" s="1"/>
  <c r="BL213" i="1"/>
  <c r="BM213" i="1" s="1"/>
  <c r="BL214" i="1"/>
  <c r="BM214" i="1" s="1"/>
  <c r="BL215" i="1"/>
  <c r="BM215" i="1" s="1"/>
  <c r="BL216" i="1"/>
  <c r="BM216" i="1" s="1"/>
  <c r="BL217" i="1"/>
  <c r="BM217" i="1" s="1"/>
  <c r="BL218" i="1"/>
  <c r="BM218" i="1" s="1"/>
  <c r="BL219" i="1"/>
  <c r="BM219" i="1" s="1"/>
  <c r="BL220" i="1"/>
  <c r="BM220" i="1" s="1"/>
  <c r="BL221" i="1"/>
  <c r="BM221" i="1" s="1"/>
  <c r="BL222" i="1"/>
  <c r="BM222" i="1" s="1"/>
  <c r="BL223" i="1"/>
  <c r="BM223" i="1" s="1"/>
  <c r="BL224" i="1"/>
  <c r="BM224" i="1" s="1"/>
  <c r="BL225" i="1"/>
  <c r="BM225" i="1" s="1"/>
  <c r="BL226" i="1"/>
  <c r="BM226" i="1" s="1"/>
  <c r="BL227" i="1"/>
  <c r="BM227" i="1" s="1"/>
  <c r="BL228" i="1"/>
  <c r="BM228" i="1" s="1"/>
  <c r="BL229" i="1"/>
  <c r="BM229" i="1" s="1"/>
  <c r="BL230" i="1"/>
  <c r="BM230" i="1" s="1"/>
  <c r="BL231" i="1"/>
  <c r="BM231" i="1" s="1"/>
  <c r="BL232" i="1"/>
  <c r="BM232" i="1" s="1"/>
  <c r="BL233" i="1"/>
  <c r="BM233" i="1" s="1"/>
  <c r="BL234" i="1"/>
  <c r="BM234" i="1" s="1"/>
  <c r="BL235" i="1"/>
  <c r="BM235" i="1" s="1"/>
  <c r="BL236" i="1"/>
  <c r="BM236" i="1" s="1"/>
  <c r="BL237" i="1"/>
  <c r="BM237" i="1" s="1"/>
  <c r="BL238" i="1"/>
  <c r="BM238" i="1" s="1"/>
  <c r="BL239" i="1"/>
  <c r="BM239" i="1" s="1"/>
  <c r="BL240" i="1"/>
  <c r="BM240" i="1" s="1"/>
  <c r="BL241" i="1"/>
  <c r="BM241" i="1" s="1"/>
  <c r="BL242" i="1"/>
  <c r="BM242" i="1" s="1"/>
  <c r="BL243" i="1"/>
  <c r="BM243" i="1" s="1"/>
  <c r="BL244" i="1"/>
  <c r="BM244" i="1" s="1"/>
  <c r="BL245" i="1"/>
  <c r="BM245" i="1" s="1"/>
  <c r="BL246" i="1"/>
  <c r="BM246" i="1" s="1"/>
  <c r="BL247" i="1"/>
  <c r="BM247" i="1" s="1"/>
  <c r="BL248" i="1"/>
  <c r="BM248" i="1" s="1"/>
  <c r="BL249" i="1"/>
  <c r="BM249" i="1" s="1"/>
  <c r="BL250" i="1"/>
  <c r="BM250" i="1" s="1"/>
  <c r="BL251" i="1"/>
  <c r="BM251" i="1" s="1"/>
  <c r="BL252" i="1"/>
  <c r="BM252" i="1" s="1"/>
  <c r="BL253" i="1"/>
  <c r="BM253" i="1" s="1"/>
  <c r="BL254" i="1"/>
  <c r="BM254" i="1" s="1"/>
  <c r="BL255" i="1"/>
  <c r="BM255" i="1" s="1"/>
  <c r="BL256" i="1"/>
  <c r="BM256" i="1" s="1"/>
  <c r="BL257" i="1"/>
  <c r="BM257" i="1" s="1"/>
  <c r="BL258" i="1"/>
  <c r="BM258" i="1" s="1"/>
  <c r="BL259" i="1"/>
  <c r="BM259" i="1" s="1"/>
  <c r="BL260" i="1"/>
  <c r="BM260" i="1" s="1"/>
  <c r="BL261" i="1"/>
  <c r="BM261" i="1" s="1"/>
  <c r="BL262" i="1"/>
  <c r="BM262" i="1" s="1"/>
  <c r="BL263" i="1"/>
  <c r="BM263" i="1" s="1"/>
  <c r="BL264" i="1"/>
  <c r="BM264" i="1" s="1"/>
  <c r="BL265" i="1"/>
  <c r="BM265" i="1" s="1"/>
  <c r="BL266" i="1"/>
  <c r="BM266" i="1" s="1"/>
  <c r="BL267" i="1"/>
  <c r="BM267" i="1" s="1"/>
  <c r="BL268" i="1"/>
  <c r="BM268" i="1" s="1"/>
  <c r="BL269" i="1"/>
  <c r="BM269" i="1" s="1"/>
  <c r="BL270" i="1"/>
  <c r="BM270" i="1" s="1"/>
  <c r="BL271" i="1"/>
  <c r="BM271" i="1" s="1"/>
  <c r="BL272" i="1"/>
  <c r="BM272" i="1" s="1"/>
  <c r="BL273" i="1"/>
  <c r="BM273" i="1" s="1"/>
  <c r="BL274" i="1"/>
  <c r="BM274" i="1" s="1"/>
  <c r="BL275" i="1"/>
  <c r="BM275" i="1" s="1"/>
  <c r="BL276" i="1"/>
  <c r="BM276" i="1" s="1"/>
  <c r="BL277" i="1"/>
  <c r="BM277" i="1" s="1"/>
  <c r="BK4" i="1"/>
  <c r="BL4" i="1" s="1"/>
  <c r="BM4" i="1" s="1"/>
  <c r="BK5" i="1"/>
  <c r="BL5" i="1" s="1"/>
  <c r="BM5" i="1" s="1"/>
  <c r="BK6" i="1"/>
  <c r="BK7" i="1"/>
  <c r="BK8" i="1"/>
  <c r="BK9" i="1"/>
  <c r="BK10" i="1"/>
  <c r="BK11" i="1"/>
  <c r="BK12" i="1"/>
  <c r="BK13" i="1"/>
  <c r="BK14" i="1"/>
  <c r="BK15" i="1"/>
  <c r="BK16" i="1"/>
  <c r="BK17" i="1"/>
  <c r="BK18" i="1"/>
  <c r="BK19" i="1"/>
  <c r="BK20" i="1"/>
  <c r="BK21" i="1"/>
  <c r="BK22" i="1"/>
  <c r="BK23" i="1"/>
  <c r="BK24" i="1"/>
  <c r="BK25" i="1"/>
  <c r="BK26" i="1"/>
  <c r="BK27" i="1"/>
  <c r="BK28" i="1"/>
  <c r="BK29" i="1"/>
  <c r="BK30" i="1"/>
  <c r="BK31" i="1"/>
  <c r="BK32" i="1"/>
  <c r="BK33" i="1"/>
  <c r="BK34" i="1"/>
  <c r="BK35" i="1"/>
  <c r="BK36" i="1"/>
  <c r="BK37" i="1"/>
  <c r="BK38" i="1"/>
  <c r="BK39" i="1"/>
  <c r="BK40" i="1"/>
  <c r="BK41" i="1"/>
  <c r="BK42" i="1"/>
  <c r="BK43" i="1"/>
  <c r="BK44" i="1"/>
  <c r="BK45" i="1"/>
  <c r="BK46" i="1"/>
  <c r="BK47" i="1"/>
  <c r="BK48" i="1"/>
  <c r="BK49" i="1"/>
  <c r="BK50" i="1"/>
  <c r="BK51" i="1"/>
  <c r="BK52" i="1"/>
  <c r="BK53" i="1"/>
  <c r="BK54" i="1"/>
  <c r="BK55" i="1"/>
  <c r="BK56" i="1"/>
  <c r="BK57" i="1"/>
  <c r="BK58" i="1"/>
  <c r="BK59" i="1"/>
  <c r="BK60" i="1"/>
  <c r="BK61" i="1"/>
  <c r="BK62" i="1"/>
  <c r="BK63" i="1"/>
  <c r="BK64" i="1"/>
  <c r="BK65" i="1"/>
  <c r="BK66" i="1"/>
  <c r="BK67" i="1"/>
  <c r="BK68" i="1"/>
  <c r="BK69" i="1"/>
  <c r="BK70" i="1"/>
  <c r="BK71" i="1"/>
  <c r="BK72" i="1"/>
  <c r="BK73" i="1"/>
  <c r="BK74" i="1"/>
  <c r="BK75" i="1"/>
  <c r="BK76" i="1"/>
  <c r="BK77" i="1"/>
  <c r="BK78" i="1"/>
  <c r="BK79" i="1"/>
  <c r="BK80" i="1"/>
  <c r="BK81" i="1"/>
  <c r="BK82" i="1"/>
  <c r="BK83" i="1"/>
  <c r="BK84" i="1"/>
  <c r="BK85" i="1"/>
  <c r="BK86" i="1"/>
  <c r="BK87" i="1"/>
  <c r="BK88" i="1"/>
  <c r="BK89" i="1"/>
  <c r="BK90" i="1"/>
  <c r="BK91" i="1"/>
  <c r="BK92" i="1"/>
  <c r="BK93" i="1"/>
  <c r="BK94" i="1"/>
  <c r="BK95" i="1"/>
  <c r="BK96" i="1"/>
  <c r="BK97" i="1"/>
  <c r="BK98" i="1"/>
  <c r="BK99" i="1"/>
  <c r="BK100" i="1"/>
  <c r="BK101" i="1"/>
  <c r="BK102" i="1"/>
  <c r="BK103" i="1"/>
  <c r="BK104" i="1"/>
  <c r="BK105" i="1"/>
  <c r="BK106" i="1"/>
  <c r="BK107" i="1"/>
  <c r="BK108" i="1"/>
  <c r="BK109" i="1"/>
  <c r="BK110" i="1"/>
  <c r="BK111" i="1"/>
  <c r="BK112" i="1"/>
  <c r="BK113" i="1"/>
  <c r="BK114" i="1"/>
  <c r="BK115" i="1"/>
  <c r="BK116" i="1"/>
  <c r="BK117" i="1"/>
  <c r="BK118" i="1"/>
  <c r="BK119" i="1"/>
  <c r="BK120" i="1"/>
  <c r="BK121" i="1"/>
  <c r="BK122" i="1"/>
  <c r="BK123" i="1"/>
  <c r="BK124" i="1"/>
  <c r="BK125" i="1"/>
  <c r="BK126" i="1"/>
  <c r="BK127" i="1"/>
  <c r="BK128" i="1"/>
  <c r="BK129" i="1"/>
  <c r="BK130" i="1"/>
  <c r="BK131" i="1"/>
  <c r="BK132" i="1"/>
  <c r="BK133" i="1"/>
  <c r="BK134" i="1"/>
  <c r="BK135" i="1"/>
  <c r="BK136" i="1"/>
  <c r="BK137" i="1"/>
  <c r="BK138" i="1"/>
  <c r="BK139" i="1"/>
  <c r="BK140" i="1"/>
  <c r="BK141" i="1"/>
  <c r="BK142" i="1"/>
  <c r="BK143" i="1"/>
  <c r="BK144" i="1"/>
  <c r="BK145" i="1"/>
  <c r="BK146" i="1"/>
  <c r="BK147" i="1"/>
  <c r="BK148" i="1"/>
  <c r="BK149" i="1"/>
  <c r="BK150" i="1"/>
  <c r="BK151" i="1"/>
  <c r="BK152" i="1"/>
  <c r="BK153" i="1"/>
  <c r="BK154" i="1"/>
  <c r="BK155" i="1"/>
  <c r="BK156" i="1"/>
  <c r="BK157" i="1"/>
  <c r="BK158" i="1"/>
  <c r="BK159" i="1"/>
  <c r="BK160" i="1"/>
  <c r="BK161" i="1"/>
  <c r="BK162" i="1"/>
  <c r="BK163" i="1"/>
  <c r="BK164" i="1"/>
  <c r="BK165" i="1"/>
  <c r="BK166" i="1"/>
  <c r="BK167" i="1"/>
  <c r="BK168" i="1"/>
  <c r="BK169" i="1"/>
  <c r="BK170" i="1"/>
  <c r="BK171" i="1"/>
  <c r="BK172" i="1"/>
  <c r="BK173" i="1"/>
  <c r="BK174" i="1"/>
  <c r="BK175" i="1"/>
  <c r="BK176" i="1"/>
  <c r="BK177" i="1"/>
  <c r="BK178" i="1"/>
  <c r="BK179" i="1"/>
  <c r="BK180" i="1"/>
  <c r="BK181" i="1"/>
  <c r="BK182" i="1"/>
  <c r="BK183" i="1"/>
  <c r="BK184" i="1"/>
  <c r="BK185" i="1"/>
  <c r="BK186" i="1"/>
  <c r="BK187" i="1"/>
  <c r="BK188" i="1"/>
  <c r="BK189" i="1"/>
  <c r="BK190" i="1"/>
  <c r="BK191" i="1"/>
  <c r="BK192" i="1"/>
  <c r="BK193" i="1"/>
  <c r="BK194" i="1"/>
  <c r="BK195" i="1"/>
  <c r="BK196" i="1"/>
  <c r="BK197" i="1"/>
  <c r="BK198" i="1"/>
  <c r="BK199" i="1"/>
  <c r="BK200" i="1"/>
  <c r="BK201" i="1"/>
  <c r="BK202" i="1"/>
  <c r="BK203" i="1"/>
  <c r="BK204" i="1"/>
  <c r="BK205" i="1"/>
  <c r="BK206" i="1"/>
  <c r="BK207" i="1"/>
  <c r="BK208" i="1"/>
  <c r="BK209" i="1"/>
  <c r="BK210" i="1"/>
  <c r="BK211" i="1"/>
  <c r="BK212" i="1"/>
  <c r="BK213" i="1"/>
  <c r="BK214" i="1"/>
  <c r="BK215" i="1"/>
  <c r="BK216" i="1"/>
  <c r="BK217" i="1"/>
  <c r="BK218" i="1"/>
  <c r="BK219" i="1"/>
  <c r="BK220" i="1"/>
  <c r="BK221" i="1"/>
  <c r="BK222" i="1"/>
  <c r="BK223" i="1"/>
  <c r="BK224" i="1"/>
  <c r="BK225" i="1"/>
  <c r="BK226" i="1"/>
  <c r="BK227" i="1"/>
  <c r="BK228" i="1"/>
  <c r="BK229" i="1"/>
  <c r="BK230" i="1"/>
  <c r="BK231" i="1"/>
  <c r="BK232" i="1"/>
  <c r="BK233" i="1"/>
  <c r="BK234" i="1"/>
  <c r="BK235" i="1"/>
  <c r="BK236" i="1"/>
  <c r="BK237" i="1"/>
  <c r="BK238" i="1"/>
  <c r="BK239" i="1"/>
  <c r="BK240" i="1"/>
  <c r="BK241" i="1"/>
  <c r="BK242" i="1"/>
  <c r="BK243" i="1"/>
  <c r="BK244" i="1"/>
  <c r="BK245" i="1"/>
  <c r="BK246" i="1"/>
  <c r="BK247" i="1"/>
  <c r="BK248" i="1"/>
  <c r="BK249" i="1"/>
  <c r="BK250" i="1"/>
  <c r="BK251" i="1"/>
  <c r="BK252" i="1"/>
  <c r="BK253" i="1"/>
  <c r="BK254" i="1"/>
  <c r="BK255" i="1"/>
  <c r="BK256" i="1"/>
  <c r="BK257" i="1"/>
  <c r="BK258" i="1"/>
  <c r="BK259" i="1"/>
  <c r="BK260" i="1"/>
  <c r="BK261" i="1"/>
  <c r="BK262" i="1"/>
  <c r="BK263" i="1"/>
  <c r="BK264" i="1"/>
  <c r="BK265" i="1"/>
  <c r="BK266" i="1"/>
  <c r="BK267" i="1"/>
  <c r="BK268" i="1"/>
  <c r="BK269" i="1"/>
  <c r="BK270" i="1"/>
  <c r="BK271" i="1"/>
  <c r="BK272" i="1"/>
  <c r="BK273" i="1"/>
  <c r="BK274" i="1"/>
  <c r="BK275" i="1"/>
  <c r="BK276" i="1"/>
  <c r="BK277" i="1"/>
  <c r="BJ4" i="1"/>
  <c r="BJ5" i="1"/>
  <c r="BK3" i="1"/>
  <c r="BL3" i="1" s="1"/>
  <c r="BB21" i="1"/>
  <c r="BC21" i="1" s="1"/>
  <c r="BB37" i="1"/>
  <c r="BC37" i="1" s="1"/>
  <c r="BB53" i="1"/>
  <c r="BC53" i="1" s="1"/>
  <c r="BB68" i="1"/>
  <c r="BC68" i="1" s="1"/>
  <c r="BB82" i="1"/>
  <c r="BC82" i="1" s="1"/>
  <c r="BB98" i="1"/>
  <c r="BC98" i="1" s="1"/>
  <c r="BB114" i="1"/>
  <c r="BC114" i="1" s="1"/>
  <c r="BB130" i="1"/>
  <c r="BC130" i="1" s="1"/>
  <c r="BB146" i="1"/>
  <c r="BC146" i="1" s="1"/>
  <c r="BB162" i="1"/>
  <c r="BC162" i="1" s="1"/>
  <c r="BB178" i="1"/>
  <c r="BC178" i="1" s="1"/>
  <c r="BB194" i="1"/>
  <c r="BC194" i="1" s="1"/>
  <c r="BB210" i="1"/>
  <c r="BC210" i="1" s="1"/>
  <c r="BB226" i="1"/>
  <c r="BC226" i="1" s="1"/>
  <c r="BB242" i="1"/>
  <c r="BC242" i="1" s="1"/>
  <c r="BB258" i="1"/>
  <c r="BC258" i="1" s="1"/>
  <c r="BB274" i="1"/>
  <c r="BC274" i="1" s="1"/>
  <c r="BA6" i="1"/>
  <c r="BB6" i="1" s="1"/>
  <c r="BC6" i="1" s="1"/>
  <c r="BA7" i="1"/>
  <c r="BB7" i="1" s="1"/>
  <c r="BC7" i="1" s="1"/>
  <c r="BA8" i="1"/>
  <c r="BB8" i="1" s="1"/>
  <c r="BC8" i="1" s="1"/>
  <c r="BA9" i="1"/>
  <c r="BB9" i="1" s="1"/>
  <c r="BC9" i="1" s="1"/>
  <c r="BA10" i="1"/>
  <c r="BB10" i="1" s="1"/>
  <c r="BC10" i="1" s="1"/>
  <c r="BA11" i="1"/>
  <c r="BB11" i="1" s="1"/>
  <c r="BC11" i="1" s="1"/>
  <c r="BA12" i="1"/>
  <c r="BB12" i="1" s="1"/>
  <c r="BC12" i="1" s="1"/>
  <c r="BA13" i="1"/>
  <c r="BB13" i="1" s="1"/>
  <c r="BC13" i="1" s="1"/>
  <c r="BA14" i="1"/>
  <c r="BB14" i="1" s="1"/>
  <c r="BC14" i="1" s="1"/>
  <c r="BA15" i="1"/>
  <c r="BB15" i="1" s="1"/>
  <c r="BC15" i="1" s="1"/>
  <c r="BA16" i="1"/>
  <c r="BB16" i="1" s="1"/>
  <c r="BC16" i="1" s="1"/>
  <c r="BA17" i="1"/>
  <c r="BB17" i="1" s="1"/>
  <c r="BC17" i="1" s="1"/>
  <c r="BA18" i="1"/>
  <c r="BB18" i="1" s="1"/>
  <c r="BC18" i="1" s="1"/>
  <c r="BA19" i="1"/>
  <c r="BB19" i="1" s="1"/>
  <c r="BC19" i="1" s="1"/>
  <c r="BA20" i="1"/>
  <c r="BB20" i="1" s="1"/>
  <c r="BC20" i="1" s="1"/>
  <c r="BA21" i="1"/>
  <c r="BA22" i="1"/>
  <c r="BB22" i="1" s="1"/>
  <c r="BC22" i="1" s="1"/>
  <c r="BA23" i="1"/>
  <c r="BB23" i="1" s="1"/>
  <c r="BC23" i="1" s="1"/>
  <c r="BA24" i="1"/>
  <c r="BB24" i="1" s="1"/>
  <c r="BC24" i="1" s="1"/>
  <c r="BA25" i="1"/>
  <c r="BB25" i="1" s="1"/>
  <c r="BC25" i="1" s="1"/>
  <c r="BA26" i="1"/>
  <c r="BB26" i="1" s="1"/>
  <c r="BC26" i="1" s="1"/>
  <c r="BA27" i="1"/>
  <c r="BB27" i="1" s="1"/>
  <c r="BC27" i="1" s="1"/>
  <c r="BA28" i="1"/>
  <c r="BB28" i="1" s="1"/>
  <c r="BC28" i="1" s="1"/>
  <c r="BA29" i="1"/>
  <c r="BB29" i="1" s="1"/>
  <c r="BC29" i="1" s="1"/>
  <c r="BA30" i="1"/>
  <c r="BB30" i="1" s="1"/>
  <c r="BC30" i="1" s="1"/>
  <c r="BA31" i="1"/>
  <c r="BB31" i="1" s="1"/>
  <c r="BC31" i="1" s="1"/>
  <c r="BA32" i="1"/>
  <c r="BB32" i="1" s="1"/>
  <c r="BC32" i="1" s="1"/>
  <c r="BA33" i="1"/>
  <c r="BB33" i="1" s="1"/>
  <c r="BC33" i="1" s="1"/>
  <c r="BA34" i="1"/>
  <c r="BB34" i="1" s="1"/>
  <c r="BC34" i="1" s="1"/>
  <c r="BA35" i="1"/>
  <c r="BB35" i="1" s="1"/>
  <c r="BC35" i="1" s="1"/>
  <c r="BA36" i="1"/>
  <c r="BB36" i="1" s="1"/>
  <c r="BC36" i="1" s="1"/>
  <c r="BA37" i="1"/>
  <c r="BA38" i="1"/>
  <c r="BB38" i="1" s="1"/>
  <c r="BC38" i="1" s="1"/>
  <c r="BA39" i="1"/>
  <c r="BB39" i="1" s="1"/>
  <c r="BC39" i="1" s="1"/>
  <c r="BA40" i="1"/>
  <c r="BB40" i="1" s="1"/>
  <c r="BC40" i="1" s="1"/>
  <c r="BA41" i="1"/>
  <c r="BB41" i="1" s="1"/>
  <c r="BC41" i="1" s="1"/>
  <c r="BA42" i="1"/>
  <c r="BB42" i="1" s="1"/>
  <c r="BC42" i="1" s="1"/>
  <c r="BA43" i="1"/>
  <c r="BB43" i="1" s="1"/>
  <c r="BC43" i="1" s="1"/>
  <c r="BA44" i="1"/>
  <c r="BB44" i="1" s="1"/>
  <c r="BC44" i="1" s="1"/>
  <c r="BA45" i="1"/>
  <c r="BB45" i="1" s="1"/>
  <c r="BC45" i="1" s="1"/>
  <c r="BA46" i="1"/>
  <c r="BB46" i="1" s="1"/>
  <c r="BC46" i="1" s="1"/>
  <c r="BA47" i="1"/>
  <c r="BB47" i="1" s="1"/>
  <c r="BC47" i="1" s="1"/>
  <c r="BA48" i="1"/>
  <c r="BB48" i="1" s="1"/>
  <c r="BC48" i="1" s="1"/>
  <c r="BA49" i="1"/>
  <c r="BB49" i="1" s="1"/>
  <c r="BC49" i="1" s="1"/>
  <c r="BA50" i="1"/>
  <c r="BB50" i="1" s="1"/>
  <c r="BC50" i="1" s="1"/>
  <c r="BA51" i="1"/>
  <c r="BB51" i="1" s="1"/>
  <c r="BC51" i="1" s="1"/>
  <c r="BA52" i="1"/>
  <c r="BB52" i="1" s="1"/>
  <c r="BC52" i="1" s="1"/>
  <c r="BA53" i="1"/>
  <c r="BA54" i="1"/>
  <c r="BB54" i="1" s="1"/>
  <c r="BC54" i="1" s="1"/>
  <c r="BA55" i="1"/>
  <c r="BB55" i="1" s="1"/>
  <c r="BC55" i="1" s="1"/>
  <c r="BA56" i="1"/>
  <c r="BB56" i="1" s="1"/>
  <c r="BC56" i="1" s="1"/>
  <c r="BA57" i="1"/>
  <c r="BB57" i="1" s="1"/>
  <c r="BC57" i="1" s="1"/>
  <c r="BA58" i="1"/>
  <c r="BB58" i="1" s="1"/>
  <c r="BC58" i="1" s="1"/>
  <c r="BA59" i="1"/>
  <c r="BB59" i="1" s="1"/>
  <c r="BC59" i="1" s="1"/>
  <c r="BA60" i="1"/>
  <c r="BB60" i="1" s="1"/>
  <c r="BC60" i="1" s="1"/>
  <c r="BA61" i="1"/>
  <c r="BB61" i="1" s="1"/>
  <c r="BC61" i="1" s="1"/>
  <c r="BA62" i="1"/>
  <c r="BB62" i="1" s="1"/>
  <c r="BC62" i="1" s="1"/>
  <c r="BA63" i="1"/>
  <c r="BB63" i="1" s="1"/>
  <c r="BC63" i="1" s="1"/>
  <c r="BA64" i="1"/>
  <c r="BB64" i="1" s="1"/>
  <c r="BC64" i="1" s="1"/>
  <c r="BA65" i="1"/>
  <c r="BB65" i="1" s="1"/>
  <c r="BC65" i="1" s="1"/>
  <c r="BA66" i="1"/>
  <c r="BB66" i="1" s="1"/>
  <c r="BC66" i="1" s="1"/>
  <c r="BA67" i="1"/>
  <c r="BB67" i="1" s="1"/>
  <c r="BC67" i="1" s="1"/>
  <c r="BA68" i="1"/>
  <c r="BA69" i="1"/>
  <c r="BB69" i="1" s="1"/>
  <c r="BC69" i="1" s="1"/>
  <c r="BA70" i="1"/>
  <c r="BB70" i="1" s="1"/>
  <c r="BC70" i="1" s="1"/>
  <c r="BA71" i="1"/>
  <c r="BB71" i="1" s="1"/>
  <c r="BC71" i="1" s="1"/>
  <c r="BA72" i="1"/>
  <c r="BB72" i="1" s="1"/>
  <c r="BC72" i="1" s="1"/>
  <c r="BA73" i="1"/>
  <c r="BB73" i="1" s="1"/>
  <c r="BC73" i="1" s="1"/>
  <c r="BA74" i="1"/>
  <c r="BB74" i="1" s="1"/>
  <c r="BC74" i="1" s="1"/>
  <c r="BA75" i="1"/>
  <c r="BB75" i="1" s="1"/>
  <c r="BC75" i="1" s="1"/>
  <c r="BA76" i="1"/>
  <c r="BB76" i="1" s="1"/>
  <c r="BC76" i="1" s="1"/>
  <c r="BA77" i="1"/>
  <c r="BB77" i="1" s="1"/>
  <c r="BC77" i="1" s="1"/>
  <c r="BA78" i="1"/>
  <c r="BB78" i="1" s="1"/>
  <c r="BC78" i="1" s="1"/>
  <c r="BA79" i="1"/>
  <c r="BB79" i="1" s="1"/>
  <c r="BC79" i="1" s="1"/>
  <c r="BA80" i="1"/>
  <c r="BB80" i="1" s="1"/>
  <c r="BC80" i="1" s="1"/>
  <c r="BA81" i="1"/>
  <c r="BB81" i="1" s="1"/>
  <c r="BC81" i="1" s="1"/>
  <c r="BA82" i="1"/>
  <c r="BA83" i="1"/>
  <c r="BB83" i="1" s="1"/>
  <c r="BC83" i="1" s="1"/>
  <c r="BA84" i="1"/>
  <c r="BB84" i="1" s="1"/>
  <c r="BC84" i="1" s="1"/>
  <c r="BA85" i="1"/>
  <c r="BB85" i="1" s="1"/>
  <c r="BC85" i="1" s="1"/>
  <c r="BA86" i="1"/>
  <c r="BB86" i="1" s="1"/>
  <c r="BC86" i="1" s="1"/>
  <c r="BA87" i="1"/>
  <c r="BB87" i="1" s="1"/>
  <c r="BC87" i="1" s="1"/>
  <c r="BA88" i="1"/>
  <c r="BB88" i="1" s="1"/>
  <c r="BC88" i="1" s="1"/>
  <c r="BA89" i="1"/>
  <c r="BB89" i="1" s="1"/>
  <c r="BC89" i="1" s="1"/>
  <c r="BA90" i="1"/>
  <c r="BB90" i="1" s="1"/>
  <c r="BC90" i="1" s="1"/>
  <c r="BA91" i="1"/>
  <c r="BB91" i="1" s="1"/>
  <c r="BC91" i="1" s="1"/>
  <c r="BA92" i="1"/>
  <c r="BB92" i="1" s="1"/>
  <c r="BC92" i="1" s="1"/>
  <c r="BA93" i="1"/>
  <c r="BB93" i="1" s="1"/>
  <c r="BC93" i="1" s="1"/>
  <c r="BA94" i="1"/>
  <c r="BB94" i="1" s="1"/>
  <c r="BC94" i="1" s="1"/>
  <c r="BA95" i="1"/>
  <c r="BB95" i="1" s="1"/>
  <c r="BC95" i="1" s="1"/>
  <c r="BA96" i="1"/>
  <c r="BB96" i="1" s="1"/>
  <c r="BC96" i="1" s="1"/>
  <c r="BA97" i="1"/>
  <c r="BB97" i="1" s="1"/>
  <c r="BC97" i="1" s="1"/>
  <c r="BA98" i="1"/>
  <c r="BA99" i="1"/>
  <c r="BB99" i="1" s="1"/>
  <c r="BC99" i="1" s="1"/>
  <c r="BA100" i="1"/>
  <c r="BB100" i="1" s="1"/>
  <c r="BC100" i="1" s="1"/>
  <c r="BA101" i="1"/>
  <c r="BB101" i="1" s="1"/>
  <c r="BC101" i="1" s="1"/>
  <c r="BA102" i="1"/>
  <c r="BB102" i="1" s="1"/>
  <c r="BC102" i="1" s="1"/>
  <c r="BA103" i="1"/>
  <c r="BB103" i="1" s="1"/>
  <c r="BC103" i="1" s="1"/>
  <c r="BA104" i="1"/>
  <c r="BB104" i="1" s="1"/>
  <c r="BC104" i="1" s="1"/>
  <c r="BA105" i="1"/>
  <c r="BB105" i="1" s="1"/>
  <c r="BC105" i="1" s="1"/>
  <c r="BA106" i="1"/>
  <c r="BB106" i="1" s="1"/>
  <c r="BC106" i="1" s="1"/>
  <c r="BA107" i="1"/>
  <c r="BB107" i="1" s="1"/>
  <c r="BC107" i="1" s="1"/>
  <c r="BA108" i="1"/>
  <c r="BB108" i="1" s="1"/>
  <c r="BC108" i="1" s="1"/>
  <c r="BA109" i="1"/>
  <c r="BB109" i="1" s="1"/>
  <c r="BC109" i="1" s="1"/>
  <c r="BA110" i="1"/>
  <c r="BB110" i="1" s="1"/>
  <c r="BC110" i="1" s="1"/>
  <c r="BA111" i="1"/>
  <c r="BB111" i="1" s="1"/>
  <c r="BC111" i="1" s="1"/>
  <c r="BA112" i="1"/>
  <c r="BB112" i="1" s="1"/>
  <c r="BC112" i="1" s="1"/>
  <c r="BA113" i="1"/>
  <c r="BB113" i="1" s="1"/>
  <c r="BC113" i="1" s="1"/>
  <c r="BA114" i="1"/>
  <c r="BA115" i="1"/>
  <c r="BB115" i="1" s="1"/>
  <c r="BC115" i="1" s="1"/>
  <c r="BA116" i="1"/>
  <c r="BB116" i="1" s="1"/>
  <c r="BC116" i="1" s="1"/>
  <c r="BA117" i="1"/>
  <c r="BB117" i="1" s="1"/>
  <c r="BC117" i="1" s="1"/>
  <c r="BA118" i="1"/>
  <c r="BB118" i="1" s="1"/>
  <c r="BC118" i="1" s="1"/>
  <c r="BA119" i="1"/>
  <c r="BB119" i="1" s="1"/>
  <c r="BC119" i="1" s="1"/>
  <c r="BA120" i="1"/>
  <c r="BB120" i="1" s="1"/>
  <c r="BC120" i="1" s="1"/>
  <c r="BA121" i="1"/>
  <c r="BB121" i="1" s="1"/>
  <c r="BC121" i="1" s="1"/>
  <c r="BA122" i="1"/>
  <c r="BB122" i="1" s="1"/>
  <c r="BC122" i="1" s="1"/>
  <c r="BA123" i="1"/>
  <c r="BB123" i="1" s="1"/>
  <c r="BC123" i="1" s="1"/>
  <c r="BA124" i="1"/>
  <c r="BB124" i="1" s="1"/>
  <c r="BC124" i="1" s="1"/>
  <c r="BA125" i="1"/>
  <c r="BB125" i="1" s="1"/>
  <c r="BC125" i="1" s="1"/>
  <c r="BA126" i="1"/>
  <c r="BB126" i="1" s="1"/>
  <c r="BC126" i="1" s="1"/>
  <c r="BA127" i="1"/>
  <c r="BB127" i="1" s="1"/>
  <c r="BC127" i="1" s="1"/>
  <c r="BA128" i="1"/>
  <c r="BB128" i="1" s="1"/>
  <c r="BC128" i="1" s="1"/>
  <c r="BA129" i="1"/>
  <c r="BB129" i="1" s="1"/>
  <c r="BC129" i="1" s="1"/>
  <c r="BA130" i="1"/>
  <c r="BA131" i="1"/>
  <c r="BB131" i="1" s="1"/>
  <c r="BC131" i="1" s="1"/>
  <c r="BA132" i="1"/>
  <c r="BB132" i="1" s="1"/>
  <c r="BC132" i="1" s="1"/>
  <c r="BA133" i="1"/>
  <c r="BB133" i="1" s="1"/>
  <c r="BC133" i="1" s="1"/>
  <c r="BA134" i="1"/>
  <c r="BB134" i="1" s="1"/>
  <c r="BC134" i="1" s="1"/>
  <c r="BA135" i="1"/>
  <c r="BB135" i="1" s="1"/>
  <c r="BC135" i="1" s="1"/>
  <c r="BA136" i="1"/>
  <c r="BB136" i="1" s="1"/>
  <c r="BC136" i="1" s="1"/>
  <c r="BA137" i="1"/>
  <c r="BB137" i="1" s="1"/>
  <c r="BC137" i="1" s="1"/>
  <c r="BA138" i="1"/>
  <c r="BB138" i="1" s="1"/>
  <c r="BC138" i="1" s="1"/>
  <c r="BA139" i="1"/>
  <c r="BB139" i="1" s="1"/>
  <c r="BC139" i="1" s="1"/>
  <c r="BA140" i="1"/>
  <c r="BB140" i="1" s="1"/>
  <c r="BC140" i="1" s="1"/>
  <c r="BA141" i="1"/>
  <c r="BB141" i="1" s="1"/>
  <c r="BC141" i="1" s="1"/>
  <c r="BA142" i="1"/>
  <c r="BB142" i="1" s="1"/>
  <c r="BC142" i="1" s="1"/>
  <c r="BA143" i="1"/>
  <c r="BB143" i="1" s="1"/>
  <c r="BC143" i="1" s="1"/>
  <c r="BA144" i="1"/>
  <c r="BB144" i="1" s="1"/>
  <c r="BC144" i="1" s="1"/>
  <c r="BA145" i="1"/>
  <c r="BB145" i="1" s="1"/>
  <c r="BC145" i="1" s="1"/>
  <c r="BA146" i="1"/>
  <c r="BA147" i="1"/>
  <c r="BB147" i="1" s="1"/>
  <c r="BC147" i="1" s="1"/>
  <c r="BA148" i="1"/>
  <c r="BB148" i="1" s="1"/>
  <c r="BC148" i="1" s="1"/>
  <c r="BA149" i="1"/>
  <c r="BB149" i="1" s="1"/>
  <c r="BC149" i="1" s="1"/>
  <c r="BA150" i="1"/>
  <c r="BB150" i="1" s="1"/>
  <c r="BC150" i="1" s="1"/>
  <c r="BA151" i="1"/>
  <c r="BB151" i="1" s="1"/>
  <c r="BC151" i="1" s="1"/>
  <c r="BA152" i="1"/>
  <c r="BB152" i="1" s="1"/>
  <c r="BC152" i="1" s="1"/>
  <c r="BA153" i="1"/>
  <c r="BB153" i="1" s="1"/>
  <c r="BC153" i="1" s="1"/>
  <c r="BA154" i="1"/>
  <c r="BB154" i="1" s="1"/>
  <c r="BC154" i="1" s="1"/>
  <c r="BA155" i="1"/>
  <c r="BB155" i="1" s="1"/>
  <c r="BC155" i="1" s="1"/>
  <c r="BA156" i="1"/>
  <c r="BB156" i="1" s="1"/>
  <c r="BC156" i="1" s="1"/>
  <c r="BA157" i="1"/>
  <c r="BB157" i="1" s="1"/>
  <c r="BC157" i="1" s="1"/>
  <c r="BA158" i="1"/>
  <c r="BB158" i="1" s="1"/>
  <c r="BC158" i="1" s="1"/>
  <c r="BA159" i="1"/>
  <c r="BB159" i="1" s="1"/>
  <c r="BC159" i="1" s="1"/>
  <c r="BA160" i="1"/>
  <c r="BB160" i="1" s="1"/>
  <c r="BC160" i="1" s="1"/>
  <c r="BA161" i="1"/>
  <c r="BB161" i="1" s="1"/>
  <c r="BC161" i="1" s="1"/>
  <c r="BA162" i="1"/>
  <c r="BA163" i="1"/>
  <c r="BB163" i="1" s="1"/>
  <c r="BC163" i="1" s="1"/>
  <c r="BA164" i="1"/>
  <c r="BB164" i="1" s="1"/>
  <c r="BC164" i="1" s="1"/>
  <c r="BA165" i="1"/>
  <c r="BB165" i="1" s="1"/>
  <c r="BC165" i="1" s="1"/>
  <c r="BA166" i="1"/>
  <c r="BB166" i="1" s="1"/>
  <c r="BC166" i="1" s="1"/>
  <c r="BA167" i="1"/>
  <c r="BB167" i="1" s="1"/>
  <c r="BC167" i="1" s="1"/>
  <c r="BA168" i="1"/>
  <c r="BB168" i="1" s="1"/>
  <c r="BC168" i="1" s="1"/>
  <c r="BA169" i="1"/>
  <c r="BB169" i="1" s="1"/>
  <c r="BC169" i="1" s="1"/>
  <c r="BA170" i="1"/>
  <c r="BB170" i="1" s="1"/>
  <c r="BC170" i="1" s="1"/>
  <c r="BA171" i="1"/>
  <c r="BB171" i="1" s="1"/>
  <c r="BC171" i="1" s="1"/>
  <c r="BA172" i="1"/>
  <c r="BB172" i="1" s="1"/>
  <c r="BC172" i="1" s="1"/>
  <c r="BA173" i="1"/>
  <c r="BB173" i="1" s="1"/>
  <c r="BC173" i="1" s="1"/>
  <c r="BA174" i="1"/>
  <c r="BB174" i="1" s="1"/>
  <c r="BC174" i="1" s="1"/>
  <c r="BA175" i="1"/>
  <c r="BB175" i="1" s="1"/>
  <c r="BC175" i="1" s="1"/>
  <c r="BA176" i="1"/>
  <c r="BB176" i="1" s="1"/>
  <c r="BC176" i="1" s="1"/>
  <c r="BA177" i="1"/>
  <c r="BB177" i="1" s="1"/>
  <c r="BC177" i="1" s="1"/>
  <c r="BA178" i="1"/>
  <c r="BA179" i="1"/>
  <c r="BB179" i="1" s="1"/>
  <c r="BC179" i="1" s="1"/>
  <c r="BA180" i="1"/>
  <c r="BB180" i="1" s="1"/>
  <c r="BC180" i="1" s="1"/>
  <c r="BA181" i="1"/>
  <c r="BB181" i="1" s="1"/>
  <c r="BC181" i="1" s="1"/>
  <c r="BA182" i="1"/>
  <c r="BB182" i="1" s="1"/>
  <c r="BC182" i="1" s="1"/>
  <c r="BA183" i="1"/>
  <c r="BB183" i="1" s="1"/>
  <c r="BC183" i="1" s="1"/>
  <c r="BA184" i="1"/>
  <c r="BB184" i="1" s="1"/>
  <c r="BC184" i="1" s="1"/>
  <c r="BA185" i="1"/>
  <c r="BB185" i="1" s="1"/>
  <c r="BC185" i="1" s="1"/>
  <c r="BA186" i="1"/>
  <c r="BB186" i="1" s="1"/>
  <c r="BC186" i="1" s="1"/>
  <c r="BA187" i="1"/>
  <c r="BB187" i="1" s="1"/>
  <c r="BC187" i="1" s="1"/>
  <c r="BA188" i="1"/>
  <c r="BB188" i="1" s="1"/>
  <c r="BC188" i="1" s="1"/>
  <c r="BA189" i="1"/>
  <c r="BB189" i="1" s="1"/>
  <c r="BC189" i="1" s="1"/>
  <c r="BA190" i="1"/>
  <c r="BB190" i="1" s="1"/>
  <c r="BC190" i="1" s="1"/>
  <c r="BA191" i="1"/>
  <c r="BB191" i="1" s="1"/>
  <c r="BC191" i="1" s="1"/>
  <c r="BA192" i="1"/>
  <c r="BB192" i="1" s="1"/>
  <c r="BC192" i="1" s="1"/>
  <c r="BA193" i="1"/>
  <c r="BB193" i="1" s="1"/>
  <c r="BC193" i="1" s="1"/>
  <c r="BA194" i="1"/>
  <c r="BA195" i="1"/>
  <c r="BB195" i="1" s="1"/>
  <c r="BC195" i="1" s="1"/>
  <c r="BA196" i="1"/>
  <c r="BB196" i="1" s="1"/>
  <c r="BC196" i="1" s="1"/>
  <c r="BA197" i="1"/>
  <c r="BB197" i="1" s="1"/>
  <c r="BC197" i="1" s="1"/>
  <c r="BA198" i="1"/>
  <c r="BB198" i="1" s="1"/>
  <c r="BC198" i="1" s="1"/>
  <c r="BA199" i="1"/>
  <c r="BB199" i="1" s="1"/>
  <c r="BC199" i="1" s="1"/>
  <c r="BA200" i="1"/>
  <c r="BB200" i="1" s="1"/>
  <c r="BC200" i="1" s="1"/>
  <c r="BA201" i="1"/>
  <c r="BB201" i="1" s="1"/>
  <c r="BC201" i="1" s="1"/>
  <c r="BA202" i="1"/>
  <c r="BB202" i="1" s="1"/>
  <c r="BC202" i="1" s="1"/>
  <c r="BA203" i="1"/>
  <c r="BB203" i="1" s="1"/>
  <c r="BC203" i="1" s="1"/>
  <c r="BA204" i="1"/>
  <c r="BB204" i="1" s="1"/>
  <c r="BC204" i="1" s="1"/>
  <c r="BA205" i="1"/>
  <c r="BB205" i="1" s="1"/>
  <c r="BC205" i="1" s="1"/>
  <c r="BA206" i="1"/>
  <c r="BB206" i="1" s="1"/>
  <c r="BC206" i="1" s="1"/>
  <c r="BA207" i="1"/>
  <c r="BB207" i="1" s="1"/>
  <c r="BC207" i="1" s="1"/>
  <c r="BA208" i="1"/>
  <c r="BB208" i="1" s="1"/>
  <c r="BC208" i="1" s="1"/>
  <c r="BA209" i="1"/>
  <c r="BB209" i="1" s="1"/>
  <c r="BC209" i="1" s="1"/>
  <c r="BA210" i="1"/>
  <c r="BA211" i="1"/>
  <c r="BB211" i="1" s="1"/>
  <c r="BC211" i="1" s="1"/>
  <c r="BA212" i="1"/>
  <c r="BB212" i="1" s="1"/>
  <c r="BC212" i="1" s="1"/>
  <c r="BA213" i="1"/>
  <c r="BB213" i="1" s="1"/>
  <c r="BC213" i="1" s="1"/>
  <c r="BA214" i="1"/>
  <c r="BB214" i="1" s="1"/>
  <c r="BC214" i="1" s="1"/>
  <c r="BA215" i="1"/>
  <c r="BB215" i="1" s="1"/>
  <c r="BC215" i="1" s="1"/>
  <c r="BA216" i="1"/>
  <c r="BB216" i="1" s="1"/>
  <c r="BC216" i="1" s="1"/>
  <c r="BA217" i="1"/>
  <c r="BB217" i="1" s="1"/>
  <c r="BC217" i="1" s="1"/>
  <c r="BA218" i="1"/>
  <c r="BB218" i="1" s="1"/>
  <c r="BC218" i="1" s="1"/>
  <c r="BA219" i="1"/>
  <c r="BB219" i="1" s="1"/>
  <c r="BC219" i="1" s="1"/>
  <c r="BA220" i="1"/>
  <c r="BB220" i="1" s="1"/>
  <c r="BC220" i="1" s="1"/>
  <c r="BA221" i="1"/>
  <c r="BB221" i="1" s="1"/>
  <c r="BC221" i="1" s="1"/>
  <c r="BA222" i="1"/>
  <c r="BB222" i="1" s="1"/>
  <c r="BC222" i="1" s="1"/>
  <c r="BA223" i="1"/>
  <c r="BB223" i="1" s="1"/>
  <c r="BC223" i="1" s="1"/>
  <c r="BA224" i="1"/>
  <c r="BB224" i="1" s="1"/>
  <c r="BC224" i="1" s="1"/>
  <c r="BA225" i="1"/>
  <c r="BB225" i="1" s="1"/>
  <c r="BC225" i="1" s="1"/>
  <c r="BA226" i="1"/>
  <c r="BA227" i="1"/>
  <c r="BB227" i="1" s="1"/>
  <c r="BC227" i="1" s="1"/>
  <c r="BA228" i="1"/>
  <c r="BB228" i="1" s="1"/>
  <c r="BC228" i="1" s="1"/>
  <c r="BA229" i="1"/>
  <c r="BB229" i="1" s="1"/>
  <c r="BC229" i="1" s="1"/>
  <c r="BA230" i="1"/>
  <c r="BB230" i="1" s="1"/>
  <c r="BC230" i="1" s="1"/>
  <c r="BA231" i="1"/>
  <c r="BB231" i="1" s="1"/>
  <c r="BC231" i="1" s="1"/>
  <c r="BA232" i="1"/>
  <c r="BB232" i="1" s="1"/>
  <c r="BC232" i="1" s="1"/>
  <c r="BA233" i="1"/>
  <c r="BB233" i="1" s="1"/>
  <c r="BC233" i="1" s="1"/>
  <c r="BA234" i="1"/>
  <c r="BB234" i="1" s="1"/>
  <c r="BC234" i="1" s="1"/>
  <c r="BA235" i="1"/>
  <c r="BB235" i="1" s="1"/>
  <c r="BC235" i="1" s="1"/>
  <c r="BA236" i="1"/>
  <c r="BB236" i="1" s="1"/>
  <c r="BC236" i="1" s="1"/>
  <c r="BA237" i="1"/>
  <c r="BB237" i="1" s="1"/>
  <c r="BC237" i="1" s="1"/>
  <c r="BA238" i="1"/>
  <c r="BB238" i="1" s="1"/>
  <c r="BC238" i="1" s="1"/>
  <c r="BA239" i="1"/>
  <c r="BB239" i="1" s="1"/>
  <c r="BC239" i="1" s="1"/>
  <c r="BA240" i="1"/>
  <c r="BB240" i="1" s="1"/>
  <c r="BC240" i="1" s="1"/>
  <c r="BA241" i="1"/>
  <c r="BB241" i="1" s="1"/>
  <c r="BC241" i="1" s="1"/>
  <c r="BA242" i="1"/>
  <c r="BA243" i="1"/>
  <c r="BB243" i="1" s="1"/>
  <c r="BC243" i="1" s="1"/>
  <c r="BA244" i="1"/>
  <c r="BB244" i="1" s="1"/>
  <c r="BC244" i="1" s="1"/>
  <c r="BA245" i="1"/>
  <c r="BB245" i="1" s="1"/>
  <c r="BC245" i="1" s="1"/>
  <c r="BA246" i="1"/>
  <c r="BB246" i="1" s="1"/>
  <c r="BC246" i="1" s="1"/>
  <c r="BA247" i="1"/>
  <c r="BB247" i="1" s="1"/>
  <c r="BC247" i="1" s="1"/>
  <c r="BA248" i="1"/>
  <c r="BB248" i="1" s="1"/>
  <c r="BC248" i="1" s="1"/>
  <c r="BA249" i="1"/>
  <c r="BB249" i="1" s="1"/>
  <c r="BC249" i="1" s="1"/>
  <c r="BA250" i="1"/>
  <c r="BB250" i="1" s="1"/>
  <c r="BC250" i="1" s="1"/>
  <c r="BA251" i="1"/>
  <c r="BB251" i="1" s="1"/>
  <c r="BC251" i="1" s="1"/>
  <c r="BA252" i="1"/>
  <c r="BB252" i="1" s="1"/>
  <c r="BC252" i="1" s="1"/>
  <c r="BA253" i="1"/>
  <c r="BB253" i="1" s="1"/>
  <c r="BC253" i="1" s="1"/>
  <c r="BA254" i="1"/>
  <c r="BB254" i="1" s="1"/>
  <c r="BC254" i="1" s="1"/>
  <c r="BA255" i="1"/>
  <c r="BB255" i="1" s="1"/>
  <c r="BC255" i="1" s="1"/>
  <c r="BA256" i="1"/>
  <c r="BB256" i="1" s="1"/>
  <c r="BC256" i="1" s="1"/>
  <c r="BA257" i="1"/>
  <c r="BB257" i="1" s="1"/>
  <c r="BC257" i="1" s="1"/>
  <c r="BA258" i="1"/>
  <c r="BA259" i="1"/>
  <c r="BB259" i="1" s="1"/>
  <c r="BC259" i="1" s="1"/>
  <c r="BA260" i="1"/>
  <c r="BB260" i="1" s="1"/>
  <c r="BC260" i="1" s="1"/>
  <c r="BA261" i="1"/>
  <c r="BB261" i="1" s="1"/>
  <c r="BC261" i="1" s="1"/>
  <c r="BA262" i="1"/>
  <c r="BB262" i="1" s="1"/>
  <c r="BC262" i="1" s="1"/>
  <c r="BA263" i="1"/>
  <c r="BB263" i="1" s="1"/>
  <c r="BC263" i="1" s="1"/>
  <c r="BA264" i="1"/>
  <c r="BB264" i="1" s="1"/>
  <c r="BC264" i="1" s="1"/>
  <c r="BA265" i="1"/>
  <c r="BB265" i="1" s="1"/>
  <c r="BC265" i="1" s="1"/>
  <c r="BA266" i="1"/>
  <c r="BB266" i="1" s="1"/>
  <c r="BC266" i="1" s="1"/>
  <c r="BA267" i="1"/>
  <c r="BB267" i="1" s="1"/>
  <c r="BC267" i="1" s="1"/>
  <c r="BA268" i="1"/>
  <c r="BB268" i="1" s="1"/>
  <c r="BC268" i="1" s="1"/>
  <c r="BA269" i="1"/>
  <c r="BB269" i="1" s="1"/>
  <c r="BC269" i="1" s="1"/>
  <c r="BA270" i="1"/>
  <c r="BB270" i="1" s="1"/>
  <c r="BC270" i="1" s="1"/>
  <c r="BA271" i="1"/>
  <c r="BB271" i="1" s="1"/>
  <c r="BC271" i="1" s="1"/>
  <c r="BA272" i="1"/>
  <c r="BB272" i="1" s="1"/>
  <c r="BC272" i="1" s="1"/>
  <c r="BA273" i="1"/>
  <c r="BB273" i="1" s="1"/>
  <c r="BC273" i="1" s="1"/>
  <c r="BA274" i="1"/>
  <c r="BA275" i="1"/>
  <c r="BB275" i="1" s="1"/>
  <c r="BC275" i="1" s="1"/>
  <c r="BA276" i="1"/>
  <c r="BB276" i="1" s="1"/>
  <c r="BC276" i="1" s="1"/>
  <c r="BA277" i="1"/>
  <c r="BB277" i="1" s="1"/>
  <c r="BC277" i="1" s="1"/>
  <c r="BA4" i="1"/>
  <c r="BB4" i="1" s="1"/>
  <c r="AZ5" i="1"/>
  <c r="BA5" i="1"/>
  <c r="BB5" i="1" s="1"/>
  <c r="BA3" i="1"/>
  <c r="BB3" i="1" s="1"/>
  <c r="AR11" i="1"/>
  <c r="AS11" i="1" s="1"/>
  <c r="AR33" i="1"/>
  <c r="AS33" i="1" s="1"/>
  <c r="AR49" i="1"/>
  <c r="AS49" i="1" s="1"/>
  <c r="AR65" i="1"/>
  <c r="AS65" i="1" s="1"/>
  <c r="AR90" i="1"/>
  <c r="AS90" i="1" s="1"/>
  <c r="AR110" i="1"/>
  <c r="AS110" i="1" s="1"/>
  <c r="AR130" i="1"/>
  <c r="AS130" i="1" s="1"/>
  <c r="AR154" i="1"/>
  <c r="AS154" i="1" s="1"/>
  <c r="AR174" i="1"/>
  <c r="AS174" i="1" s="1"/>
  <c r="AR194" i="1"/>
  <c r="AS194" i="1" s="1"/>
  <c r="AR214" i="1"/>
  <c r="AS214" i="1" s="1"/>
  <c r="AR230" i="1"/>
  <c r="AS230" i="1" s="1"/>
  <c r="AR246" i="1"/>
  <c r="AS246" i="1" s="1"/>
  <c r="AR262" i="1"/>
  <c r="AS262" i="1" s="1"/>
  <c r="AQ4" i="1"/>
  <c r="AR4" i="1" s="1"/>
  <c r="AQ5" i="1"/>
  <c r="AR5" i="1" s="1"/>
  <c r="AS5" i="1" s="1"/>
  <c r="AQ6" i="1"/>
  <c r="AR6" i="1" s="1"/>
  <c r="AS6" i="1" s="1"/>
  <c r="AQ7" i="1"/>
  <c r="AR7" i="1" s="1"/>
  <c r="AS7" i="1" s="1"/>
  <c r="AQ8" i="1"/>
  <c r="AR8" i="1" s="1"/>
  <c r="AS8" i="1" s="1"/>
  <c r="AQ9" i="1"/>
  <c r="AR9" i="1" s="1"/>
  <c r="AS9" i="1" s="1"/>
  <c r="AQ10" i="1"/>
  <c r="AR10" i="1" s="1"/>
  <c r="AS10" i="1" s="1"/>
  <c r="AQ11" i="1"/>
  <c r="AQ12" i="1"/>
  <c r="AR12" i="1" s="1"/>
  <c r="AS12" i="1" s="1"/>
  <c r="AQ13" i="1"/>
  <c r="AR13" i="1" s="1"/>
  <c r="AS13" i="1" s="1"/>
  <c r="AQ14" i="1"/>
  <c r="AR14" i="1" s="1"/>
  <c r="AS14" i="1" s="1"/>
  <c r="AQ15" i="1"/>
  <c r="AR15" i="1" s="1"/>
  <c r="AS15" i="1" s="1"/>
  <c r="AQ16" i="1"/>
  <c r="AR16" i="1" s="1"/>
  <c r="AS16" i="1" s="1"/>
  <c r="AQ17" i="1"/>
  <c r="AR17" i="1" s="1"/>
  <c r="AS17" i="1" s="1"/>
  <c r="AQ18" i="1"/>
  <c r="AR18" i="1" s="1"/>
  <c r="AS18" i="1" s="1"/>
  <c r="AQ19" i="1"/>
  <c r="AR19" i="1" s="1"/>
  <c r="AS19" i="1" s="1"/>
  <c r="AQ20" i="1"/>
  <c r="AR20" i="1" s="1"/>
  <c r="AS20" i="1" s="1"/>
  <c r="AQ21" i="1"/>
  <c r="AR21" i="1" s="1"/>
  <c r="AS21" i="1" s="1"/>
  <c r="AQ22" i="1"/>
  <c r="AR22" i="1" s="1"/>
  <c r="AS22" i="1" s="1"/>
  <c r="AQ23" i="1"/>
  <c r="AR23" i="1" s="1"/>
  <c r="AS23" i="1" s="1"/>
  <c r="AQ24" i="1"/>
  <c r="AR24" i="1" s="1"/>
  <c r="AS24" i="1" s="1"/>
  <c r="AQ25" i="1"/>
  <c r="AR25" i="1" s="1"/>
  <c r="AS25" i="1" s="1"/>
  <c r="AQ26" i="1"/>
  <c r="AR26" i="1" s="1"/>
  <c r="AS26" i="1" s="1"/>
  <c r="AQ27" i="1"/>
  <c r="AR27" i="1" s="1"/>
  <c r="AS27" i="1" s="1"/>
  <c r="AQ28" i="1"/>
  <c r="AR28" i="1" s="1"/>
  <c r="AS28" i="1" s="1"/>
  <c r="AQ29" i="1"/>
  <c r="AR29" i="1" s="1"/>
  <c r="AS29" i="1" s="1"/>
  <c r="AQ30" i="1"/>
  <c r="AR30" i="1" s="1"/>
  <c r="AS30" i="1" s="1"/>
  <c r="AQ31" i="1"/>
  <c r="AR31" i="1" s="1"/>
  <c r="AS31" i="1" s="1"/>
  <c r="AQ32" i="1"/>
  <c r="AR32" i="1" s="1"/>
  <c r="AS32" i="1" s="1"/>
  <c r="AQ33" i="1"/>
  <c r="AQ34" i="1"/>
  <c r="AR34" i="1" s="1"/>
  <c r="AS34" i="1" s="1"/>
  <c r="AQ35" i="1"/>
  <c r="AR35" i="1" s="1"/>
  <c r="AS35" i="1" s="1"/>
  <c r="AQ36" i="1"/>
  <c r="AR36" i="1" s="1"/>
  <c r="AS36" i="1" s="1"/>
  <c r="AQ37" i="1"/>
  <c r="AR37" i="1" s="1"/>
  <c r="AS37" i="1" s="1"/>
  <c r="AQ38" i="1"/>
  <c r="AR38" i="1" s="1"/>
  <c r="AS38" i="1" s="1"/>
  <c r="AQ39" i="1"/>
  <c r="AR39" i="1" s="1"/>
  <c r="AS39" i="1" s="1"/>
  <c r="AQ40" i="1"/>
  <c r="AR40" i="1" s="1"/>
  <c r="AS40" i="1" s="1"/>
  <c r="AQ41" i="1"/>
  <c r="AR41" i="1" s="1"/>
  <c r="AS41" i="1" s="1"/>
  <c r="AQ42" i="1"/>
  <c r="AR42" i="1" s="1"/>
  <c r="AS42" i="1" s="1"/>
  <c r="AQ43" i="1"/>
  <c r="AR43" i="1" s="1"/>
  <c r="AS43" i="1" s="1"/>
  <c r="AQ44" i="1"/>
  <c r="AR44" i="1" s="1"/>
  <c r="AS44" i="1" s="1"/>
  <c r="AQ45" i="1"/>
  <c r="AR45" i="1" s="1"/>
  <c r="AS45" i="1" s="1"/>
  <c r="AQ46" i="1"/>
  <c r="AR46" i="1" s="1"/>
  <c r="AS46" i="1" s="1"/>
  <c r="AQ47" i="1"/>
  <c r="AR47" i="1" s="1"/>
  <c r="AS47" i="1" s="1"/>
  <c r="AQ48" i="1"/>
  <c r="AR48" i="1" s="1"/>
  <c r="AS48" i="1" s="1"/>
  <c r="AQ49" i="1"/>
  <c r="AQ50" i="1"/>
  <c r="AR50" i="1" s="1"/>
  <c r="AS50" i="1" s="1"/>
  <c r="AQ51" i="1"/>
  <c r="AR51" i="1" s="1"/>
  <c r="AS51" i="1" s="1"/>
  <c r="AQ52" i="1"/>
  <c r="AR52" i="1" s="1"/>
  <c r="AS52" i="1" s="1"/>
  <c r="AQ53" i="1"/>
  <c r="AR53" i="1" s="1"/>
  <c r="AS53" i="1" s="1"/>
  <c r="AQ54" i="1"/>
  <c r="AR54" i="1" s="1"/>
  <c r="AS54" i="1" s="1"/>
  <c r="AQ55" i="1"/>
  <c r="AR55" i="1" s="1"/>
  <c r="AS55" i="1" s="1"/>
  <c r="AQ56" i="1"/>
  <c r="AR56" i="1" s="1"/>
  <c r="AS56" i="1" s="1"/>
  <c r="AQ57" i="1"/>
  <c r="AR57" i="1" s="1"/>
  <c r="AS57" i="1" s="1"/>
  <c r="AQ58" i="1"/>
  <c r="AR58" i="1" s="1"/>
  <c r="AS58" i="1" s="1"/>
  <c r="AQ59" i="1"/>
  <c r="AR59" i="1" s="1"/>
  <c r="AS59" i="1" s="1"/>
  <c r="AQ60" i="1"/>
  <c r="AR60" i="1" s="1"/>
  <c r="AS60" i="1" s="1"/>
  <c r="AQ61" i="1"/>
  <c r="AR61" i="1" s="1"/>
  <c r="AS61" i="1" s="1"/>
  <c r="AQ62" i="1"/>
  <c r="AR62" i="1" s="1"/>
  <c r="AS62" i="1" s="1"/>
  <c r="AQ63" i="1"/>
  <c r="AR63" i="1" s="1"/>
  <c r="AS63" i="1" s="1"/>
  <c r="AQ64" i="1"/>
  <c r="AR64" i="1" s="1"/>
  <c r="AS64" i="1" s="1"/>
  <c r="AQ65" i="1"/>
  <c r="AQ66" i="1"/>
  <c r="AR66" i="1" s="1"/>
  <c r="AS66" i="1" s="1"/>
  <c r="AQ67" i="1"/>
  <c r="AR67" i="1" s="1"/>
  <c r="AS67" i="1" s="1"/>
  <c r="AQ68" i="1"/>
  <c r="AR68" i="1" s="1"/>
  <c r="AS68" i="1" s="1"/>
  <c r="AQ69" i="1"/>
  <c r="AR69" i="1" s="1"/>
  <c r="AS69" i="1" s="1"/>
  <c r="AQ70" i="1"/>
  <c r="AR70" i="1" s="1"/>
  <c r="AS70" i="1" s="1"/>
  <c r="AQ71" i="1"/>
  <c r="AR71" i="1" s="1"/>
  <c r="AS71" i="1" s="1"/>
  <c r="AQ72" i="1"/>
  <c r="AR72" i="1" s="1"/>
  <c r="AS72" i="1" s="1"/>
  <c r="AQ73" i="1"/>
  <c r="AR73" i="1" s="1"/>
  <c r="AS73" i="1" s="1"/>
  <c r="AQ74" i="1"/>
  <c r="AR74" i="1" s="1"/>
  <c r="AS74" i="1" s="1"/>
  <c r="AQ75" i="1"/>
  <c r="AR75" i="1" s="1"/>
  <c r="AS75" i="1" s="1"/>
  <c r="AQ76" i="1"/>
  <c r="AR76" i="1" s="1"/>
  <c r="AS76" i="1" s="1"/>
  <c r="AQ77" i="1"/>
  <c r="AR77" i="1" s="1"/>
  <c r="AS77" i="1" s="1"/>
  <c r="AQ78" i="1"/>
  <c r="AR78" i="1" s="1"/>
  <c r="AS78" i="1" s="1"/>
  <c r="AQ79" i="1"/>
  <c r="AR79" i="1" s="1"/>
  <c r="AS79" i="1" s="1"/>
  <c r="AQ80" i="1"/>
  <c r="AR80" i="1" s="1"/>
  <c r="AS80" i="1" s="1"/>
  <c r="AQ81" i="1"/>
  <c r="AR81" i="1" s="1"/>
  <c r="AS81" i="1" s="1"/>
  <c r="AQ82" i="1"/>
  <c r="AR82" i="1" s="1"/>
  <c r="AS82" i="1" s="1"/>
  <c r="AQ83" i="1"/>
  <c r="AR83" i="1" s="1"/>
  <c r="AS83" i="1" s="1"/>
  <c r="AQ84" i="1"/>
  <c r="AR84" i="1" s="1"/>
  <c r="AS84" i="1" s="1"/>
  <c r="AQ85" i="1"/>
  <c r="AR85" i="1" s="1"/>
  <c r="AS85" i="1" s="1"/>
  <c r="AQ86" i="1"/>
  <c r="AR86" i="1" s="1"/>
  <c r="AS86" i="1" s="1"/>
  <c r="AQ87" i="1"/>
  <c r="AR87" i="1" s="1"/>
  <c r="AS87" i="1" s="1"/>
  <c r="AQ88" i="1"/>
  <c r="AR88" i="1" s="1"/>
  <c r="AS88" i="1" s="1"/>
  <c r="AQ89" i="1"/>
  <c r="AR89" i="1" s="1"/>
  <c r="AS89" i="1" s="1"/>
  <c r="AQ90" i="1"/>
  <c r="AQ91" i="1"/>
  <c r="AR91" i="1" s="1"/>
  <c r="AS91" i="1" s="1"/>
  <c r="AQ92" i="1"/>
  <c r="AR92" i="1" s="1"/>
  <c r="AS92" i="1" s="1"/>
  <c r="AQ93" i="1"/>
  <c r="AR93" i="1" s="1"/>
  <c r="AS93" i="1" s="1"/>
  <c r="AQ94" i="1"/>
  <c r="AR94" i="1" s="1"/>
  <c r="AS94" i="1" s="1"/>
  <c r="AQ95" i="1"/>
  <c r="AR95" i="1" s="1"/>
  <c r="AS95" i="1" s="1"/>
  <c r="AQ96" i="1"/>
  <c r="AR96" i="1" s="1"/>
  <c r="AS96" i="1" s="1"/>
  <c r="AQ97" i="1"/>
  <c r="AR97" i="1" s="1"/>
  <c r="AS97" i="1" s="1"/>
  <c r="AQ98" i="1"/>
  <c r="AR98" i="1" s="1"/>
  <c r="AS98" i="1" s="1"/>
  <c r="AQ99" i="1"/>
  <c r="AR99" i="1" s="1"/>
  <c r="AS99" i="1" s="1"/>
  <c r="AQ100" i="1"/>
  <c r="AR100" i="1" s="1"/>
  <c r="AS100" i="1" s="1"/>
  <c r="AQ101" i="1"/>
  <c r="AR101" i="1" s="1"/>
  <c r="AS101" i="1" s="1"/>
  <c r="AQ102" i="1"/>
  <c r="AR102" i="1" s="1"/>
  <c r="AS102" i="1" s="1"/>
  <c r="AQ103" i="1"/>
  <c r="AR103" i="1" s="1"/>
  <c r="AS103" i="1" s="1"/>
  <c r="AQ104" i="1"/>
  <c r="AR104" i="1" s="1"/>
  <c r="AS104" i="1" s="1"/>
  <c r="AQ105" i="1"/>
  <c r="AR105" i="1" s="1"/>
  <c r="AS105" i="1" s="1"/>
  <c r="AQ106" i="1"/>
  <c r="AR106" i="1" s="1"/>
  <c r="AS106" i="1" s="1"/>
  <c r="AQ107" i="1"/>
  <c r="AR107" i="1" s="1"/>
  <c r="AS107" i="1" s="1"/>
  <c r="AQ108" i="1"/>
  <c r="AR108" i="1" s="1"/>
  <c r="AS108" i="1" s="1"/>
  <c r="AQ109" i="1"/>
  <c r="AR109" i="1" s="1"/>
  <c r="AS109" i="1" s="1"/>
  <c r="AQ110" i="1"/>
  <c r="AQ111" i="1"/>
  <c r="AR111" i="1" s="1"/>
  <c r="AS111" i="1" s="1"/>
  <c r="AQ112" i="1"/>
  <c r="AR112" i="1" s="1"/>
  <c r="AS112" i="1" s="1"/>
  <c r="AQ113" i="1"/>
  <c r="AR113" i="1" s="1"/>
  <c r="AS113" i="1" s="1"/>
  <c r="AQ114" i="1"/>
  <c r="AR114" i="1" s="1"/>
  <c r="AS114" i="1" s="1"/>
  <c r="AQ115" i="1"/>
  <c r="AR115" i="1" s="1"/>
  <c r="AS115" i="1" s="1"/>
  <c r="AQ116" i="1"/>
  <c r="AR116" i="1" s="1"/>
  <c r="AS116" i="1" s="1"/>
  <c r="AQ117" i="1"/>
  <c r="AR117" i="1" s="1"/>
  <c r="AS117" i="1" s="1"/>
  <c r="AQ118" i="1"/>
  <c r="AR118" i="1" s="1"/>
  <c r="AS118" i="1" s="1"/>
  <c r="AQ119" i="1"/>
  <c r="AR119" i="1" s="1"/>
  <c r="AS119" i="1" s="1"/>
  <c r="AQ120" i="1"/>
  <c r="AR120" i="1" s="1"/>
  <c r="AS120" i="1" s="1"/>
  <c r="AQ121" i="1"/>
  <c r="AR121" i="1" s="1"/>
  <c r="AS121" i="1" s="1"/>
  <c r="AQ122" i="1"/>
  <c r="AR122" i="1" s="1"/>
  <c r="AS122" i="1" s="1"/>
  <c r="AQ123" i="1"/>
  <c r="AR123" i="1" s="1"/>
  <c r="AS123" i="1" s="1"/>
  <c r="AQ124" i="1"/>
  <c r="AR124" i="1" s="1"/>
  <c r="AS124" i="1" s="1"/>
  <c r="AQ125" i="1"/>
  <c r="AR125" i="1" s="1"/>
  <c r="AS125" i="1" s="1"/>
  <c r="AQ126" i="1"/>
  <c r="AR126" i="1" s="1"/>
  <c r="AS126" i="1" s="1"/>
  <c r="AQ127" i="1"/>
  <c r="AR127" i="1" s="1"/>
  <c r="AS127" i="1" s="1"/>
  <c r="AQ128" i="1"/>
  <c r="AR128" i="1" s="1"/>
  <c r="AS128" i="1" s="1"/>
  <c r="AQ129" i="1"/>
  <c r="AR129" i="1" s="1"/>
  <c r="AS129" i="1" s="1"/>
  <c r="AQ130" i="1"/>
  <c r="AQ131" i="1"/>
  <c r="AR131" i="1" s="1"/>
  <c r="AS131" i="1" s="1"/>
  <c r="AQ132" i="1"/>
  <c r="AR132" i="1" s="1"/>
  <c r="AS132" i="1" s="1"/>
  <c r="AQ133" i="1"/>
  <c r="AR133" i="1" s="1"/>
  <c r="AS133" i="1" s="1"/>
  <c r="AQ134" i="1"/>
  <c r="AR134" i="1" s="1"/>
  <c r="AS134" i="1" s="1"/>
  <c r="AQ135" i="1"/>
  <c r="AR135" i="1" s="1"/>
  <c r="AS135" i="1" s="1"/>
  <c r="AQ136" i="1"/>
  <c r="AR136" i="1" s="1"/>
  <c r="AS136" i="1" s="1"/>
  <c r="AQ137" i="1"/>
  <c r="AR137" i="1" s="1"/>
  <c r="AS137" i="1" s="1"/>
  <c r="AQ138" i="1"/>
  <c r="AR138" i="1" s="1"/>
  <c r="AS138" i="1" s="1"/>
  <c r="AQ139" i="1"/>
  <c r="AR139" i="1" s="1"/>
  <c r="AS139" i="1" s="1"/>
  <c r="AQ140" i="1"/>
  <c r="AR140" i="1" s="1"/>
  <c r="AS140" i="1" s="1"/>
  <c r="AQ141" i="1"/>
  <c r="AR141" i="1" s="1"/>
  <c r="AS141" i="1" s="1"/>
  <c r="AQ142" i="1"/>
  <c r="AR142" i="1" s="1"/>
  <c r="AS142" i="1" s="1"/>
  <c r="AQ143" i="1"/>
  <c r="AR143" i="1" s="1"/>
  <c r="AS143" i="1" s="1"/>
  <c r="AQ144" i="1"/>
  <c r="AR144" i="1" s="1"/>
  <c r="AS144" i="1" s="1"/>
  <c r="AQ145" i="1"/>
  <c r="AR145" i="1" s="1"/>
  <c r="AS145" i="1" s="1"/>
  <c r="AQ146" i="1"/>
  <c r="AR146" i="1" s="1"/>
  <c r="AS146" i="1" s="1"/>
  <c r="AQ147" i="1"/>
  <c r="AR147" i="1" s="1"/>
  <c r="AS147" i="1" s="1"/>
  <c r="AQ148" i="1"/>
  <c r="AR148" i="1" s="1"/>
  <c r="AS148" i="1" s="1"/>
  <c r="AQ149" i="1"/>
  <c r="AR149" i="1" s="1"/>
  <c r="AS149" i="1" s="1"/>
  <c r="AQ150" i="1"/>
  <c r="AR150" i="1" s="1"/>
  <c r="AS150" i="1" s="1"/>
  <c r="AQ151" i="1"/>
  <c r="AR151" i="1" s="1"/>
  <c r="AS151" i="1" s="1"/>
  <c r="AQ152" i="1"/>
  <c r="AR152" i="1" s="1"/>
  <c r="AS152" i="1" s="1"/>
  <c r="AQ153" i="1"/>
  <c r="AR153" i="1" s="1"/>
  <c r="AS153" i="1" s="1"/>
  <c r="AQ154" i="1"/>
  <c r="AQ155" i="1"/>
  <c r="AR155" i="1" s="1"/>
  <c r="AS155" i="1" s="1"/>
  <c r="AQ156" i="1"/>
  <c r="AR156" i="1" s="1"/>
  <c r="AS156" i="1" s="1"/>
  <c r="AQ157" i="1"/>
  <c r="AR157" i="1" s="1"/>
  <c r="AS157" i="1" s="1"/>
  <c r="AQ158" i="1"/>
  <c r="AR158" i="1" s="1"/>
  <c r="AS158" i="1" s="1"/>
  <c r="AQ159" i="1"/>
  <c r="AR159" i="1" s="1"/>
  <c r="AS159" i="1" s="1"/>
  <c r="AQ160" i="1"/>
  <c r="AR160" i="1" s="1"/>
  <c r="AS160" i="1" s="1"/>
  <c r="AQ161" i="1"/>
  <c r="AR161" i="1" s="1"/>
  <c r="AS161" i="1" s="1"/>
  <c r="AQ162" i="1"/>
  <c r="AR162" i="1" s="1"/>
  <c r="AS162" i="1" s="1"/>
  <c r="AQ163" i="1"/>
  <c r="AR163" i="1" s="1"/>
  <c r="AS163" i="1" s="1"/>
  <c r="AQ164" i="1"/>
  <c r="AR164" i="1" s="1"/>
  <c r="AS164" i="1" s="1"/>
  <c r="AQ165" i="1"/>
  <c r="AR165" i="1" s="1"/>
  <c r="AS165" i="1" s="1"/>
  <c r="AQ166" i="1"/>
  <c r="AR166" i="1" s="1"/>
  <c r="AS166" i="1" s="1"/>
  <c r="AQ167" i="1"/>
  <c r="AR167" i="1" s="1"/>
  <c r="AS167" i="1" s="1"/>
  <c r="AQ168" i="1"/>
  <c r="AR168" i="1" s="1"/>
  <c r="AS168" i="1" s="1"/>
  <c r="AQ169" i="1"/>
  <c r="AR169" i="1" s="1"/>
  <c r="AS169" i="1" s="1"/>
  <c r="AQ170" i="1"/>
  <c r="AR170" i="1" s="1"/>
  <c r="AS170" i="1" s="1"/>
  <c r="AQ171" i="1"/>
  <c r="AR171" i="1" s="1"/>
  <c r="AS171" i="1" s="1"/>
  <c r="AQ172" i="1"/>
  <c r="AR172" i="1" s="1"/>
  <c r="AS172" i="1" s="1"/>
  <c r="AQ173" i="1"/>
  <c r="AR173" i="1" s="1"/>
  <c r="AS173" i="1" s="1"/>
  <c r="AQ174" i="1"/>
  <c r="AQ175" i="1"/>
  <c r="AR175" i="1" s="1"/>
  <c r="AS175" i="1" s="1"/>
  <c r="AQ176" i="1"/>
  <c r="AR176" i="1" s="1"/>
  <c r="AS176" i="1" s="1"/>
  <c r="AQ177" i="1"/>
  <c r="AR177" i="1" s="1"/>
  <c r="AS177" i="1" s="1"/>
  <c r="AQ178" i="1"/>
  <c r="AR178" i="1" s="1"/>
  <c r="AS178" i="1" s="1"/>
  <c r="AQ179" i="1"/>
  <c r="AR179" i="1" s="1"/>
  <c r="AS179" i="1" s="1"/>
  <c r="AQ180" i="1"/>
  <c r="AR180" i="1" s="1"/>
  <c r="AS180" i="1" s="1"/>
  <c r="AQ181" i="1"/>
  <c r="AR181" i="1" s="1"/>
  <c r="AS181" i="1" s="1"/>
  <c r="AQ182" i="1"/>
  <c r="AR182" i="1" s="1"/>
  <c r="AS182" i="1" s="1"/>
  <c r="AQ183" i="1"/>
  <c r="AR183" i="1" s="1"/>
  <c r="AS183" i="1" s="1"/>
  <c r="AQ184" i="1"/>
  <c r="AR184" i="1" s="1"/>
  <c r="AS184" i="1" s="1"/>
  <c r="AQ185" i="1"/>
  <c r="AR185" i="1" s="1"/>
  <c r="AS185" i="1" s="1"/>
  <c r="AQ186" i="1"/>
  <c r="AR186" i="1" s="1"/>
  <c r="AS186" i="1" s="1"/>
  <c r="AQ187" i="1"/>
  <c r="AR187" i="1" s="1"/>
  <c r="AS187" i="1" s="1"/>
  <c r="AQ188" i="1"/>
  <c r="AR188" i="1" s="1"/>
  <c r="AS188" i="1" s="1"/>
  <c r="AQ189" i="1"/>
  <c r="AR189" i="1" s="1"/>
  <c r="AS189" i="1" s="1"/>
  <c r="AQ190" i="1"/>
  <c r="AR190" i="1" s="1"/>
  <c r="AS190" i="1" s="1"/>
  <c r="AQ191" i="1"/>
  <c r="AR191" i="1" s="1"/>
  <c r="AS191" i="1" s="1"/>
  <c r="AQ192" i="1"/>
  <c r="AR192" i="1" s="1"/>
  <c r="AS192" i="1" s="1"/>
  <c r="AQ193" i="1"/>
  <c r="AR193" i="1" s="1"/>
  <c r="AS193" i="1" s="1"/>
  <c r="AQ194" i="1"/>
  <c r="AQ195" i="1"/>
  <c r="AR195" i="1" s="1"/>
  <c r="AS195" i="1" s="1"/>
  <c r="AQ196" i="1"/>
  <c r="AR196" i="1" s="1"/>
  <c r="AS196" i="1" s="1"/>
  <c r="AQ197" i="1"/>
  <c r="AR197" i="1" s="1"/>
  <c r="AS197" i="1" s="1"/>
  <c r="AQ198" i="1"/>
  <c r="AR198" i="1" s="1"/>
  <c r="AS198" i="1" s="1"/>
  <c r="AQ199" i="1"/>
  <c r="AR199" i="1" s="1"/>
  <c r="AS199" i="1" s="1"/>
  <c r="AQ200" i="1"/>
  <c r="AR200" i="1" s="1"/>
  <c r="AS200" i="1" s="1"/>
  <c r="AQ201" i="1"/>
  <c r="AR201" i="1" s="1"/>
  <c r="AS201" i="1" s="1"/>
  <c r="AQ202" i="1"/>
  <c r="AR202" i="1" s="1"/>
  <c r="AS202" i="1" s="1"/>
  <c r="AQ203" i="1"/>
  <c r="AR203" i="1" s="1"/>
  <c r="AS203" i="1" s="1"/>
  <c r="AQ204" i="1"/>
  <c r="AR204" i="1" s="1"/>
  <c r="AS204" i="1" s="1"/>
  <c r="AQ205" i="1"/>
  <c r="AR205" i="1" s="1"/>
  <c r="AS205" i="1" s="1"/>
  <c r="AQ206" i="1"/>
  <c r="AR206" i="1" s="1"/>
  <c r="AS206" i="1" s="1"/>
  <c r="AQ207" i="1"/>
  <c r="AR207" i="1" s="1"/>
  <c r="AS207" i="1" s="1"/>
  <c r="AQ208" i="1"/>
  <c r="AR208" i="1" s="1"/>
  <c r="AS208" i="1" s="1"/>
  <c r="AQ209" i="1"/>
  <c r="AR209" i="1" s="1"/>
  <c r="AS209" i="1" s="1"/>
  <c r="AQ210" i="1"/>
  <c r="AR210" i="1" s="1"/>
  <c r="AS210" i="1" s="1"/>
  <c r="AQ211" i="1"/>
  <c r="AR211" i="1" s="1"/>
  <c r="AS211" i="1" s="1"/>
  <c r="AQ212" i="1"/>
  <c r="AR212" i="1" s="1"/>
  <c r="AS212" i="1" s="1"/>
  <c r="AQ213" i="1"/>
  <c r="AR213" i="1" s="1"/>
  <c r="AS213" i="1" s="1"/>
  <c r="AQ214" i="1"/>
  <c r="AQ215" i="1"/>
  <c r="AR215" i="1" s="1"/>
  <c r="AS215" i="1" s="1"/>
  <c r="AQ216" i="1"/>
  <c r="AR216" i="1" s="1"/>
  <c r="AS216" i="1" s="1"/>
  <c r="AQ217" i="1"/>
  <c r="AR217" i="1" s="1"/>
  <c r="AS217" i="1" s="1"/>
  <c r="AQ218" i="1"/>
  <c r="AR218" i="1" s="1"/>
  <c r="AS218" i="1" s="1"/>
  <c r="AQ219" i="1"/>
  <c r="AR219" i="1" s="1"/>
  <c r="AS219" i="1" s="1"/>
  <c r="AQ220" i="1"/>
  <c r="AR220" i="1" s="1"/>
  <c r="AS220" i="1" s="1"/>
  <c r="AQ221" i="1"/>
  <c r="AR221" i="1" s="1"/>
  <c r="AS221" i="1" s="1"/>
  <c r="AQ222" i="1"/>
  <c r="AR222" i="1" s="1"/>
  <c r="AS222" i="1" s="1"/>
  <c r="AQ223" i="1"/>
  <c r="AR223" i="1" s="1"/>
  <c r="AS223" i="1" s="1"/>
  <c r="AQ224" i="1"/>
  <c r="AR224" i="1" s="1"/>
  <c r="AS224" i="1" s="1"/>
  <c r="AQ225" i="1"/>
  <c r="AR225" i="1" s="1"/>
  <c r="AS225" i="1" s="1"/>
  <c r="AQ226" i="1"/>
  <c r="AR226" i="1" s="1"/>
  <c r="AS226" i="1" s="1"/>
  <c r="AQ227" i="1"/>
  <c r="AR227" i="1" s="1"/>
  <c r="AS227" i="1" s="1"/>
  <c r="AQ228" i="1"/>
  <c r="AR228" i="1" s="1"/>
  <c r="AS228" i="1" s="1"/>
  <c r="AQ229" i="1"/>
  <c r="AR229" i="1" s="1"/>
  <c r="AS229" i="1" s="1"/>
  <c r="AQ230" i="1"/>
  <c r="AQ231" i="1"/>
  <c r="AR231" i="1" s="1"/>
  <c r="AS231" i="1" s="1"/>
  <c r="AQ232" i="1"/>
  <c r="AR232" i="1" s="1"/>
  <c r="AS232" i="1" s="1"/>
  <c r="AQ233" i="1"/>
  <c r="AR233" i="1" s="1"/>
  <c r="AS233" i="1" s="1"/>
  <c r="AQ234" i="1"/>
  <c r="AR234" i="1" s="1"/>
  <c r="AS234" i="1" s="1"/>
  <c r="AQ235" i="1"/>
  <c r="AR235" i="1" s="1"/>
  <c r="AS235" i="1" s="1"/>
  <c r="AQ236" i="1"/>
  <c r="AR236" i="1" s="1"/>
  <c r="AS236" i="1" s="1"/>
  <c r="AQ237" i="1"/>
  <c r="AR237" i="1" s="1"/>
  <c r="AS237" i="1" s="1"/>
  <c r="AQ238" i="1"/>
  <c r="AR238" i="1" s="1"/>
  <c r="AS238" i="1" s="1"/>
  <c r="AQ239" i="1"/>
  <c r="AR239" i="1" s="1"/>
  <c r="AS239" i="1" s="1"/>
  <c r="AQ240" i="1"/>
  <c r="AR240" i="1" s="1"/>
  <c r="AS240" i="1" s="1"/>
  <c r="AQ241" i="1"/>
  <c r="AR241" i="1" s="1"/>
  <c r="AS241" i="1" s="1"/>
  <c r="AQ242" i="1"/>
  <c r="AR242" i="1" s="1"/>
  <c r="AS242" i="1" s="1"/>
  <c r="AQ243" i="1"/>
  <c r="AR243" i="1" s="1"/>
  <c r="AS243" i="1" s="1"/>
  <c r="AQ244" i="1"/>
  <c r="AR244" i="1" s="1"/>
  <c r="AS244" i="1" s="1"/>
  <c r="AQ245" i="1"/>
  <c r="AR245" i="1" s="1"/>
  <c r="AS245" i="1" s="1"/>
  <c r="AQ246" i="1"/>
  <c r="AQ247" i="1"/>
  <c r="AR247" i="1" s="1"/>
  <c r="AS247" i="1" s="1"/>
  <c r="AQ248" i="1"/>
  <c r="AR248" i="1" s="1"/>
  <c r="AS248" i="1" s="1"/>
  <c r="AQ249" i="1"/>
  <c r="AR249" i="1" s="1"/>
  <c r="AS249" i="1" s="1"/>
  <c r="AQ250" i="1"/>
  <c r="AR250" i="1" s="1"/>
  <c r="AS250" i="1" s="1"/>
  <c r="AQ251" i="1"/>
  <c r="AR251" i="1" s="1"/>
  <c r="AS251" i="1" s="1"/>
  <c r="AQ252" i="1"/>
  <c r="AR252" i="1" s="1"/>
  <c r="AS252" i="1" s="1"/>
  <c r="AQ253" i="1"/>
  <c r="AR253" i="1" s="1"/>
  <c r="AS253" i="1" s="1"/>
  <c r="AQ254" i="1"/>
  <c r="AR254" i="1" s="1"/>
  <c r="AS254" i="1" s="1"/>
  <c r="AQ255" i="1"/>
  <c r="AR255" i="1" s="1"/>
  <c r="AS255" i="1" s="1"/>
  <c r="AQ256" i="1"/>
  <c r="AR256" i="1" s="1"/>
  <c r="AS256" i="1" s="1"/>
  <c r="AQ257" i="1"/>
  <c r="AR257" i="1" s="1"/>
  <c r="AS257" i="1" s="1"/>
  <c r="AQ258" i="1"/>
  <c r="AR258" i="1" s="1"/>
  <c r="AS258" i="1" s="1"/>
  <c r="AQ259" i="1"/>
  <c r="AR259" i="1" s="1"/>
  <c r="AS259" i="1" s="1"/>
  <c r="AQ260" i="1"/>
  <c r="AR260" i="1" s="1"/>
  <c r="AS260" i="1" s="1"/>
  <c r="AQ261" i="1"/>
  <c r="AR261" i="1" s="1"/>
  <c r="AS261" i="1" s="1"/>
  <c r="AQ262" i="1"/>
  <c r="AQ263" i="1"/>
  <c r="AR263" i="1" s="1"/>
  <c r="AS263" i="1" s="1"/>
  <c r="AQ264" i="1"/>
  <c r="AR264" i="1" s="1"/>
  <c r="AS264" i="1" s="1"/>
  <c r="AQ265" i="1"/>
  <c r="AR265" i="1" s="1"/>
  <c r="AS265" i="1" s="1"/>
  <c r="AQ266" i="1"/>
  <c r="AR266" i="1" s="1"/>
  <c r="AS266" i="1" s="1"/>
  <c r="AQ267" i="1"/>
  <c r="AR267" i="1" s="1"/>
  <c r="AS267" i="1" s="1"/>
  <c r="AQ268" i="1"/>
  <c r="AR268" i="1" s="1"/>
  <c r="AS268" i="1" s="1"/>
  <c r="AQ269" i="1"/>
  <c r="AR269" i="1" s="1"/>
  <c r="AS269" i="1" s="1"/>
  <c r="AQ270" i="1"/>
  <c r="AR270" i="1" s="1"/>
  <c r="AS270" i="1" s="1"/>
  <c r="AQ271" i="1"/>
  <c r="AR271" i="1" s="1"/>
  <c r="AS271" i="1" s="1"/>
  <c r="AQ272" i="1"/>
  <c r="AR272" i="1" s="1"/>
  <c r="AS272" i="1" s="1"/>
  <c r="AQ273" i="1"/>
  <c r="AR273" i="1" s="1"/>
  <c r="AS273" i="1" s="1"/>
  <c r="AQ274" i="1"/>
  <c r="AR274" i="1" s="1"/>
  <c r="AS274" i="1" s="1"/>
  <c r="AQ275" i="1"/>
  <c r="AR275" i="1" s="1"/>
  <c r="AS275" i="1" s="1"/>
  <c r="AQ276" i="1"/>
  <c r="AR276" i="1" s="1"/>
  <c r="AS276" i="1" s="1"/>
  <c r="AQ277" i="1"/>
  <c r="AR277" i="1" s="1"/>
  <c r="AS277" i="1" s="1"/>
  <c r="AP4" i="1"/>
  <c r="AS4" i="1" s="1"/>
  <c r="AQ3" i="1"/>
  <c r="AR3" i="1" s="1"/>
  <c r="AG4" i="1"/>
  <c r="AH4" i="1" s="1"/>
  <c r="AG5" i="1"/>
  <c r="AH5" i="1" s="1"/>
  <c r="AG6" i="1"/>
  <c r="AH6" i="1" s="1"/>
  <c r="AG7" i="1"/>
  <c r="AH7" i="1" s="1"/>
  <c r="AI7" i="1" s="1"/>
  <c r="AG8" i="1"/>
  <c r="AH8" i="1" s="1"/>
  <c r="AI8" i="1" s="1"/>
  <c r="AG9" i="1"/>
  <c r="AH9" i="1" s="1"/>
  <c r="AI9" i="1" s="1"/>
  <c r="AG10" i="1"/>
  <c r="AH10" i="1" s="1"/>
  <c r="AI10" i="1" s="1"/>
  <c r="AG11" i="1"/>
  <c r="AH11" i="1" s="1"/>
  <c r="AI11" i="1" s="1"/>
  <c r="AG12" i="1"/>
  <c r="AH12" i="1" s="1"/>
  <c r="AI12" i="1" s="1"/>
  <c r="AG13" i="1"/>
  <c r="AH13" i="1" s="1"/>
  <c r="AI13" i="1" s="1"/>
  <c r="AG14" i="1"/>
  <c r="AH14" i="1" s="1"/>
  <c r="AI14" i="1" s="1"/>
  <c r="AG15" i="1"/>
  <c r="AH15" i="1" s="1"/>
  <c r="AI15" i="1" s="1"/>
  <c r="AG16" i="1"/>
  <c r="AH16" i="1" s="1"/>
  <c r="AI16" i="1" s="1"/>
  <c r="AG17" i="1"/>
  <c r="AH17" i="1" s="1"/>
  <c r="AI17" i="1" s="1"/>
  <c r="AG18" i="1"/>
  <c r="AH18" i="1" s="1"/>
  <c r="AI18" i="1" s="1"/>
  <c r="AG19" i="1"/>
  <c r="AH19" i="1" s="1"/>
  <c r="AI19" i="1" s="1"/>
  <c r="AG20" i="1"/>
  <c r="AH20" i="1" s="1"/>
  <c r="AI20" i="1" s="1"/>
  <c r="AG21" i="1"/>
  <c r="AH21" i="1" s="1"/>
  <c r="AI21" i="1" s="1"/>
  <c r="AG22" i="1"/>
  <c r="AH22" i="1" s="1"/>
  <c r="AI22" i="1" s="1"/>
  <c r="AG23" i="1"/>
  <c r="AH23" i="1" s="1"/>
  <c r="AI23" i="1" s="1"/>
  <c r="AG24" i="1"/>
  <c r="AH24" i="1" s="1"/>
  <c r="AI24" i="1" s="1"/>
  <c r="AG25" i="1"/>
  <c r="AH25" i="1" s="1"/>
  <c r="AI25" i="1" s="1"/>
  <c r="AG26" i="1"/>
  <c r="AH26" i="1" s="1"/>
  <c r="AI26" i="1" s="1"/>
  <c r="AG27" i="1"/>
  <c r="AH27" i="1" s="1"/>
  <c r="AI27" i="1" s="1"/>
  <c r="AG28" i="1"/>
  <c r="AH28" i="1" s="1"/>
  <c r="AI28" i="1" s="1"/>
  <c r="AG29" i="1"/>
  <c r="AH29" i="1" s="1"/>
  <c r="AI29" i="1" s="1"/>
  <c r="AG30" i="1"/>
  <c r="AH30" i="1" s="1"/>
  <c r="AI30" i="1" s="1"/>
  <c r="AG31" i="1"/>
  <c r="AH31" i="1" s="1"/>
  <c r="AI31" i="1" s="1"/>
  <c r="AG32" i="1"/>
  <c r="AH32" i="1" s="1"/>
  <c r="AI32" i="1" s="1"/>
  <c r="AG33" i="1"/>
  <c r="AH33" i="1" s="1"/>
  <c r="AI33" i="1" s="1"/>
  <c r="AG34" i="1"/>
  <c r="AH34" i="1" s="1"/>
  <c r="AI34" i="1" s="1"/>
  <c r="AG35" i="1"/>
  <c r="AH35" i="1" s="1"/>
  <c r="AI35" i="1" s="1"/>
  <c r="AG36" i="1"/>
  <c r="AH36" i="1" s="1"/>
  <c r="AI36" i="1" s="1"/>
  <c r="AG37" i="1"/>
  <c r="AH37" i="1" s="1"/>
  <c r="AI37" i="1" s="1"/>
  <c r="AG38" i="1"/>
  <c r="AH38" i="1" s="1"/>
  <c r="AI38" i="1" s="1"/>
  <c r="AG39" i="1"/>
  <c r="AH39" i="1" s="1"/>
  <c r="AI39" i="1" s="1"/>
  <c r="AG40" i="1"/>
  <c r="AH40" i="1" s="1"/>
  <c r="AI40" i="1" s="1"/>
  <c r="AG41" i="1"/>
  <c r="AH41" i="1" s="1"/>
  <c r="AI41" i="1" s="1"/>
  <c r="AG42" i="1"/>
  <c r="AH42" i="1" s="1"/>
  <c r="AI42" i="1" s="1"/>
  <c r="AG43" i="1"/>
  <c r="AH43" i="1" s="1"/>
  <c r="AI43" i="1" s="1"/>
  <c r="AG44" i="1"/>
  <c r="AH44" i="1" s="1"/>
  <c r="AI44" i="1" s="1"/>
  <c r="AG45" i="1"/>
  <c r="AH45" i="1" s="1"/>
  <c r="AI45" i="1" s="1"/>
  <c r="AG46" i="1"/>
  <c r="AH46" i="1" s="1"/>
  <c r="AI46" i="1" s="1"/>
  <c r="AG47" i="1"/>
  <c r="AH47" i="1" s="1"/>
  <c r="AI47" i="1" s="1"/>
  <c r="AG48" i="1"/>
  <c r="AH48" i="1" s="1"/>
  <c r="AI48" i="1" s="1"/>
  <c r="AG49" i="1"/>
  <c r="AH49" i="1" s="1"/>
  <c r="AI49" i="1" s="1"/>
  <c r="AG50" i="1"/>
  <c r="AH50" i="1" s="1"/>
  <c r="AI50" i="1" s="1"/>
  <c r="AG51" i="1"/>
  <c r="AH51" i="1" s="1"/>
  <c r="AI51" i="1" s="1"/>
  <c r="AG52" i="1"/>
  <c r="AH52" i="1" s="1"/>
  <c r="AI52" i="1" s="1"/>
  <c r="AG53" i="1"/>
  <c r="AH53" i="1" s="1"/>
  <c r="AI53" i="1" s="1"/>
  <c r="AG54" i="1"/>
  <c r="AH54" i="1" s="1"/>
  <c r="AI54" i="1" s="1"/>
  <c r="AG55" i="1"/>
  <c r="AH55" i="1" s="1"/>
  <c r="AI55" i="1" s="1"/>
  <c r="AG56" i="1"/>
  <c r="AH56" i="1" s="1"/>
  <c r="AI56" i="1" s="1"/>
  <c r="AG57" i="1"/>
  <c r="AH57" i="1" s="1"/>
  <c r="AI57" i="1" s="1"/>
  <c r="AG58" i="1"/>
  <c r="AH58" i="1" s="1"/>
  <c r="AI58" i="1" s="1"/>
  <c r="AG59" i="1"/>
  <c r="AH59" i="1" s="1"/>
  <c r="AI59" i="1" s="1"/>
  <c r="AG60" i="1"/>
  <c r="AH60" i="1" s="1"/>
  <c r="AI60" i="1" s="1"/>
  <c r="AG61" i="1"/>
  <c r="AH61" i="1" s="1"/>
  <c r="AI61" i="1" s="1"/>
  <c r="AG62" i="1"/>
  <c r="AH62" i="1" s="1"/>
  <c r="AI62" i="1" s="1"/>
  <c r="AG63" i="1"/>
  <c r="AH63" i="1" s="1"/>
  <c r="AI63" i="1" s="1"/>
  <c r="AG64" i="1"/>
  <c r="AH64" i="1" s="1"/>
  <c r="AI64" i="1" s="1"/>
  <c r="AG65" i="1"/>
  <c r="AH65" i="1" s="1"/>
  <c r="AI65" i="1" s="1"/>
  <c r="AG66" i="1"/>
  <c r="AH66" i="1" s="1"/>
  <c r="AI66" i="1" s="1"/>
  <c r="AG67" i="1"/>
  <c r="AH67" i="1" s="1"/>
  <c r="AI67" i="1" s="1"/>
  <c r="AG68" i="1"/>
  <c r="AH68" i="1" s="1"/>
  <c r="AI68" i="1" s="1"/>
  <c r="AG69" i="1"/>
  <c r="AH69" i="1" s="1"/>
  <c r="AI69" i="1" s="1"/>
  <c r="AG70" i="1"/>
  <c r="AH70" i="1" s="1"/>
  <c r="AI70" i="1" s="1"/>
  <c r="AG71" i="1"/>
  <c r="AH71" i="1" s="1"/>
  <c r="AI71" i="1" s="1"/>
  <c r="AG72" i="1"/>
  <c r="AH72" i="1" s="1"/>
  <c r="AI72" i="1" s="1"/>
  <c r="AG73" i="1"/>
  <c r="AH73" i="1" s="1"/>
  <c r="AI73" i="1" s="1"/>
  <c r="AG74" i="1"/>
  <c r="AH74" i="1" s="1"/>
  <c r="AI74" i="1" s="1"/>
  <c r="AG75" i="1"/>
  <c r="AH75" i="1" s="1"/>
  <c r="AI75" i="1" s="1"/>
  <c r="AG76" i="1"/>
  <c r="AH76" i="1" s="1"/>
  <c r="AI76" i="1" s="1"/>
  <c r="AG77" i="1"/>
  <c r="AH77" i="1" s="1"/>
  <c r="AI77" i="1" s="1"/>
  <c r="AG78" i="1"/>
  <c r="AH78" i="1" s="1"/>
  <c r="AI78" i="1" s="1"/>
  <c r="AG79" i="1"/>
  <c r="AH79" i="1" s="1"/>
  <c r="AI79" i="1" s="1"/>
  <c r="AG80" i="1"/>
  <c r="AH80" i="1" s="1"/>
  <c r="AI80" i="1" s="1"/>
  <c r="AG81" i="1"/>
  <c r="AH81" i="1" s="1"/>
  <c r="AI81" i="1" s="1"/>
  <c r="AG82" i="1"/>
  <c r="AH82" i="1" s="1"/>
  <c r="AI82" i="1" s="1"/>
  <c r="AG83" i="1"/>
  <c r="AH83" i="1" s="1"/>
  <c r="AI83" i="1" s="1"/>
  <c r="AG84" i="1"/>
  <c r="AH84" i="1" s="1"/>
  <c r="AI84" i="1" s="1"/>
  <c r="AG85" i="1"/>
  <c r="AH85" i="1" s="1"/>
  <c r="AI85" i="1" s="1"/>
  <c r="AG86" i="1"/>
  <c r="AH86" i="1" s="1"/>
  <c r="AI86" i="1" s="1"/>
  <c r="AG87" i="1"/>
  <c r="AH87" i="1" s="1"/>
  <c r="AI87" i="1" s="1"/>
  <c r="AG88" i="1"/>
  <c r="AH88" i="1" s="1"/>
  <c r="AI88" i="1" s="1"/>
  <c r="AG89" i="1"/>
  <c r="AH89" i="1" s="1"/>
  <c r="AI89" i="1" s="1"/>
  <c r="AG90" i="1"/>
  <c r="AH90" i="1" s="1"/>
  <c r="AI90" i="1" s="1"/>
  <c r="AG91" i="1"/>
  <c r="AH91" i="1" s="1"/>
  <c r="AI91" i="1" s="1"/>
  <c r="AG92" i="1"/>
  <c r="AH92" i="1" s="1"/>
  <c r="AI92" i="1" s="1"/>
  <c r="AG93" i="1"/>
  <c r="AH93" i="1" s="1"/>
  <c r="AI93" i="1" s="1"/>
  <c r="AG94" i="1"/>
  <c r="AH94" i="1" s="1"/>
  <c r="AI94" i="1" s="1"/>
  <c r="AG95" i="1"/>
  <c r="AH95" i="1" s="1"/>
  <c r="AI95" i="1" s="1"/>
  <c r="AG96" i="1"/>
  <c r="AH96" i="1" s="1"/>
  <c r="AI96" i="1" s="1"/>
  <c r="AG97" i="1"/>
  <c r="AH97" i="1" s="1"/>
  <c r="AI97" i="1" s="1"/>
  <c r="AG98" i="1"/>
  <c r="AH98" i="1" s="1"/>
  <c r="AI98" i="1" s="1"/>
  <c r="AG99" i="1"/>
  <c r="AH99" i="1" s="1"/>
  <c r="AI99" i="1" s="1"/>
  <c r="AG100" i="1"/>
  <c r="AH100" i="1" s="1"/>
  <c r="AI100" i="1" s="1"/>
  <c r="AG101" i="1"/>
  <c r="AH101" i="1" s="1"/>
  <c r="AI101" i="1" s="1"/>
  <c r="AG102" i="1"/>
  <c r="AH102" i="1" s="1"/>
  <c r="AI102" i="1" s="1"/>
  <c r="AG103" i="1"/>
  <c r="AH103" i="1" s="1"/>
  <c r="AI103" i="1" s="1"/>
  <c r="AG104" i="1"/>
  <c r="AH104" i="1" s="1"/>
  <c r="AI104" i="1" s="1"/>
  <c r="AG105" i="1"/>
  <c r="AH105" i="1" s="1"/>
  <c r="AI105" i="1" s="1"/>
  <c r="AG106" i="1"/>
  <c r="AH106" i="1" s="1"/>
  <c r="AI106" i="1" s="1"/>
  <c r="AG107" i="1"/>
  <c r="AH107" i="1" s="1"/>
  <c r="AI107" i="1" s="1"/>
  <c r="AG108" i="1"/>
  <c r="AH108" i="1" s="1"/>
  <c r="AI108" i="1" s="1"/>
  <c r="AG109" i="1"/>
  <c r="AH109" i="1" s="1"/>
  <c r="AI109" i="1" s="1"/>
  <c r="AG110" i="1"/>
  <c r="AH110" i="1" s="1"/>
  <c r="AI110" i="1" s="1"/>
  <c r="AG111" i="1"/>
  <c r="AH111" i="1" s="1"/>
  <c r="AI111" i="1" s="1"/>
  <c r="AG112" i="1"/>
  <c r="AH112" i="1" s="1"/>
  <c r="AI112" i="1" s="1"/>
  <c r="AG113" i="1"/>
  <c r="AH113" i="1" s="1"/>
  <c r="AI113" i="1" s="1"/>
  <c r="AG114" i="1"/>
  <c r="AH114" i="1" s="1"/>
  <c r="AI114" i="1" s="1"/>
  <c r="AG115" i="1"/>
  <c r="AH115" i="1" s="1"/>
  <c r="AI115" i="1" s="1"/>
  <c r="AG116" i="1"/>
  <c r="AH116" i="1" s="1"/>
  <c r="AI116" i="1" s="1"/>
  <c r="AG117" i="1"/>
  <c r="AH117" i="1" s="1"/>
  <c r="AI117" i="1" s="1"/>
  <c r="AG118" i="1"/>
  <c r="AH118" i="1" s="1"/>
  <c r="AI118" i="1" s="1"/>
  <c r="AG119" i="1"/>
  <c r="AH119" i="1" s="1"/>
  <c r="AI119" i="1" s="1"/>
  <c r="AG120" i="1"/>
  <c r="AH120" i="1" s="1"/>
  <c r="AI120" i="1" s="1"/>
  <c r="AG121" i="1"/>
  <c r="AH121" i="1" s="1"/>
  <c r="AI121" i="1" s="1"/>
  <c r="AG122" i="1"/>
  <c r="AH122" i="1" s="1"/>
  <c r="AI122" i="1" s="1"/>
  <c r="AG123" i="1"/>
  <c r="AH123" i="1" s="1"/>
  <c r="AI123" i="1" s="1"/>
  <c r="AG124" i="1"/>
  <c r="AH124" i="1" s="1"/>
  <c r="AI124" i="1" s="1"/>
  <c r="AG125" i="1"/>
  <c r="AH125" i="1" s="1"/>
  <c r="AI125" i="1" s="1"/>
  <c r="AG126" i="1"/>
  <c r="AH126" i="1" s="1"/>
  <c r="AI126" i="1" s="1"/>
  <c r="AG127" i="1"/>
  <c r="AH127" i="1" s="1"/>
  <c r="AI127" i="1" s="1"/>
  <c r="AG128" i="1"/>
  <c r="AH128" i="1" s="1"/>
  <c r="AI128" i="1" s="1"/>
  <c r="AG129" i="1"/>
  <c r="AH129" i="1" s="1"/>
  <c r="AI129" i="1" s="1"/>
  <c r="AG130" i="1"/>
  <c r="AH130" i="1" s="1"/>
  <c r="AI130" i="1" s="1"/>
  <c r="AG131" i="1"/>
  <c r="AH131" i="1" s="1"/>
  <c r="AI131" i="1" s="1"/>
  <c r="AG132" i="1"/>
  <c r="AH132" i="1" s="1"/>
  <c r="AI132" i="1" s="1"/>
  <c r="AG133" i="1"/>
  <c r="AH133" i="1" s="1"/>
  <c r="AI133" i="1" s="1"/>
  <c r="AG134" i="1"/>
  <c r="AH134" i="1" s="1"/>
  <c r="AI134" i="1" s="1"/>
  <c r="AG135" i="1"/>
  <c r="AH135" i="1" s="1"/>
  <c r="AI135" i="1" s="1"/>
  <c r="AG136" i="1"/>
  <c r="AH136" i="1" s="1"/>
  <c r="AI136" i="1" s="1"/>
  <c r="AG137" i="1"/>
  <c r="AH137" i="1" s="1"/>
  <c r="AI137" i="1" s="1"/>
  <c r="AG138" i="1"/>
  <c r="AH138" i="1" s="1"/>
  <c r="AI138" i="1" s="1"/>
  <c r="AG139" i="1"/>
  <c r="AH139" i="1" s="1"/>
  <c r="AI139" i="1" s="1"/>
  <c r="AG140" i="1"/>
  <c r="AH140" i="1" s="1"/>
  <c r="AI140" i="1" s="1"/>
  <c r="AG141" i="1"/>
  <c r="AH141" i="1" s="1"/>
  <c r="AI141" i="1" s="1"/>
  <c r="AG142" i="1"/>
  <c r="AH142" i="1" s="1"/>
  <c r="AI142" i="1" s="1"/>
  <c r="AG143" i="1"/>
  <c r="AH143" i="1" s="1"/>
  <c r="AI143" i="1" s="1"/>
  <c r="AG144" i="1"/>
  <c r="AH144" i="1" s="1"/>
  <c r="AI144" i="1" s="1"/>
  <c r="AG145" i="1"/>
  <c r="AH145" i="1" s="1"/>
  <c r="AI145" i="1" s="1"/>
  <c r="AG146" i="1"/>
  <c r="AH146" i="1" s="1"/>
  <c r="AI146" i="1" s="1"/>
  <c r="AG147" i="1"/>
  <c r="AH147" i="1" s="1"/>
  <c r="AI147" i="1" s="1"/>
  <c r="AG148" i="1"/>
  <c r="AH148" i="1" s="1"/>
  <c r="AI148" i="1" s="1"/>
  <c r="AG149" i="1"/>
  <c r="AH149" i="1" s="1"/>
  <c r="AI149" i="1" s="1"/>
  <c r="AG150" i="1"/>
  <c r="AH150" i="1" s="1"/>
  <c r="AI150" i="1" s="1"/>
  <c r="AG151" i="1"/>
  <c r="AH151" i="1" s="1"/>
  <c r="AI151" i="1" s="1"/>
  <c r="AG152" i="1"/>
  <c r="AH152" i="1" s="1"/>
  <c r="AI152" i="1" s="1"/>
  <c r="AG153" i="1"/>
  <c r="AH153" i="1" s="1"/>
  <c r="AI153" i="1" s="1"/>
  <c r="AG154" i="1"/>
  <c r="AH154" i="1" s="1"/>
  <c r="AI154" i="1" s="1"/>
  <c r="AG155" i="1"/>
  <c r="AH155" i="1" s="1"/>
  <c r="AI155" i="1" s="1"/>
  <c r="AG156" i="1"/>
  <c r="AH156" i="1" s="1"/>
  <c r="AI156" i="1" s="1"/>
  <c r="AG157" i="1"/>
  <c r="AH157" i="1" s="1"/>
  <c r="AI157" i="1" s="1"/>
  <c r="AG158" i="1"/>
  <c r="AH158" i="1" s="1"/>
  <c r="AI158" i="1" s="1"/>
  <c r="AG159" i="1"/>
  <c r="AH159" i="1" s="1"/>
  <c r="AI159" i="1" s="1"/>
  <c r="AG160" i="1"/>
  <c r="AH160" i="1" s="1"/>
  <c r="AI160" i="1" s="1"/>
  <c r="AG161" i="1"/>
  <c r="AH161" i="1" s="1"/>
  <c r="AI161" i="1" s="1"/>
  <c r="AG162" i="1"/>
  <c r="AH162" i="1" s="1"/>
  <c r="AI162" i="1" s="1"/>
  <c r="AG163" i="1"/>
  <c r="AH163" i="1" s="1"/>
  <c r="AI163" i="1" s="1"/>
  <c r="AG164" i="1"/>
  <c r="AH164" i="1" s="1"/>
  <c r="AI164" i="1" s="1"/>
  <c r="AG165" i="1"/>
  <c r="AH165" i="1" s="1"/>
  <c r="AI165" i="1" s="1"/>
  <c r="AG166" i="1"/>
  <c r="AH166" i="1" s="1"/>
  <c r="AI166" i="1" s="1"/>
  <c r="AG167" i="1"/>
  <c r="AH167" i="1" s="1"/>
  <c r="AI167" i="1" s="1"/>
  <c r="AG168" i="1"/>
  <c r="AH168" i="1" s="1"/>
  <c r="AI168" i="1" s="1"/>
  <c r="AG169" i="1"/>
  <c r="AH169" i="1" s="1"/>
  <c r="AI169" i="1" s="1"/>
  <c r="AG170" i="1"/>
  <c r="AH170" i="1" s="1"/>
  <c r="AI170" i="1" s="1"/>
  <c r="AG171" i="1"/>
  <c r="AH171" i="1" s="1"/>
  <c r="AI171" i="1" s="1"/>
  <c r="AG172" i="1"/>
  <c r="AH172" i="1" s="1"/>
  <c r="AI172" i="1" s="1"/>
  <c r="AG173" i="1"/>
  <c r="AH173" i="1" s="1"/>
  <c r="AI173" i="1" s="1"/>
  <c r="AG174" i="1"/>
  <c r="AH174" i="1" s="1"/>
  <c r="AI174" i="1" s="1"/>
  <c r="AG175" i="1"/>
  <c r="AH175" i="1" s="1"/>
  <c r="AI175" i="1" s="1"/>
  <c r="AG176" i="1"/>
  <c r="AH176" i="1" s="1"/>
  <c r="AI176" i="1" s="1"/>
  <c r="AG177" i="1"/>
  <c r="AH177" i="1" s="1"/>
  <c r="AI177" i="1" s="1"/>
  <c r="AG178" i="1"/>
  <c r="AH178" i="1" s="1"/>
  <c r="AI178" i="1" s="1"/>
  <c r="AG179" i="1"/>
  <c r="AH179" i="1" s="1"/>
  <c r="AI179" i="1" s="1"/>
  <c r="AG180" i="1"/>
  <c r="AH180" i="1" s="1"/>
  <c r="AI180" i="1" s="1"/>
  <c r="AG181" i="1"/>
  <c r="AH181" i="1" s="1"/>
  <c r="AI181" i="1" s="1"/>
  <c r="AG182" i="1"/>
  <c r="AH182" i="1" s="1"/>
  <c r="AI182" i="1" s="1"/>
  <c r="AG183" i="1"/>
  <c r="AH183" i="1" s="1"/>
  <c r="AI183" i="1" s="1"/>
  <c r="AG184" i="1"/>
  <c r="AH184" i="1" s="1"/>
  <c r="AI184" i="1" s="1"/>
  <c r="AG185" i="1"/>
  <c r="AH185" i="1" s="1"/>
  <c r="AI185" i="1" s="1"/>
  <c r="AG186" i="1"/>
  <c r="AH186" i="1" s="1"/>
  <c r="AI186" i="1" s="1"/>
  <c r="AG187" i="1"/>
  <c r="AH187" i="1" s="1"/>
  <c r="AI187" i="1" s="1"/>
  <c r="AG188" i="1"/>
  <c r="AH188" i="1" s="1"/>
  <c r="AI188" i="1" s="1"/>
  <c r="AG189" i="1"/>
  <c r="AH189" i="1" s="1"/>
  <c r="AI189" i="1" s="1"/>
  <c r="AG190" i="1"/>
  <c r="AH190" i="1" s="1"/>
  <c r="AI190" i="1" s="1"/>
  <c r="AG191" i="1"/>
  <c r="AH191" i="1" s="1"/>
  <c r="AI191" i="1" s="1"/>
  <c r="AG192" i="1"/>
  <c r="AH192" i="1" s="1"/>
  <c r="AI192" i="1" s="1"/>
  <c r="AG193" i="1"/>
  <c r="AH193" i="1" s="1"/>
  <c r="AI193" i="1" s="1"/>
  <c r="AG194" i="1"/>
  <c r="AH194" i="1" s="1"/>
  <c r="AI194" i="1" s="1"/>
  <c r="AG195" i="1"/>
  <c r="AH195" i="1" s="1"/>
  <c r="AI195" i="1" s="1"/>
  <c r="AG196" i="1"/>
  <c r="AH196" i="1" s="1"/>
  <c r="AI196" i="1" s="1"/>
  <c r="AG197" i="1"/>
  <c r="AH197" i="1" s="1"/>
  <c r="AI197" i="1" s="1"/>
  <c r="AG198" i="1"/>
  <c r="AH198" i="1" s="1"/>
  <c r="AI198" i="1" s="1"/>
  <c r="AG199" i="1"/>
  <c r="AH199" i="1" s="1"/>
  <c r="AI199" i="1" s="1"/>
  <c r="AG200" i="1"/>
  <c r="AH200" i="1" s="1"/>
  <c r="AI200" i="1" s="1"/>
  <c r="AG201" i="1"/>
  <c r="AH201" i="1" s="1"/>
  <c r="AI201" i="1" s="1"/>
  <c r="AG202" i="1"/>
  <c r="AH202" i="1" s="1"/>
  <c r="AI202" i="1" s="1"/>
  <c r="AG203" i="1"/>
  <c r="AH203" i="1" s="1"/>
  <c r="AI203" i="1" s="1"/>
  <c r="AG204" i="1"/>
  <c r="AH204" i="1" s="1"/>
  <c r="AI204" i="1" s="1"/>
  <c r="AG205" i="1"/>
  <c r="AH205" i="1" s="1"/>
  <c r="AI205" i="1" s="1"/>
  <c r="AG206" i="1"/>
  <c r="AH206" i="1" s="1"/>
  <c r="AI206" i="1" s="1"/>
  <c r="AG207" i="1"/>
  <c r="AH207" i="1" s="1"/>
  <c r="AI207" i="1" s="1"/>
  <c r="AG208" i="1"/>
  <c r="AH208" i="1" s="1"/>
  <c r="AI208" i="1" s="1"/>
  <c r="AG209" i="1"/>
  <c r="AH209" i="1" s="1"/>
  <c r="AI209" i="1" s="1"/>
  <c r="AG210" i="1"/>
  <c r="AH210" i="1" s="1"/>
  <c r="AI210" i="1" s="1"/>
  <c r="AG211" i="1"/>
  <c r="AH211" i="1" s="1"/>
  <c r="AI211" i="1" s="1"/>
  <c r="AG212" i="1"/>
  <c r="AH212" i="1" s="1"/>
  <c r="AI212" i="1" s="1"/>
  <c r="AG213" i="1"/>
  <c r="AH213" i="1" s="1"/>
  <c r="AI213" i="1" s="1"/>
  <c r="AG214" i="1"/>
  <c r="AH214" i="1" s="1"/>
  <c r="AI214" i="1" s="1"/>
  <c r="AG215" i="1"/>
  <c r="AH215" i="1" s="1"/>
  <c r="AI215" i="1" s="1"/>
  <c r="AG216" i="1"/>
  <c r="AH216" i="1" s="1"/>
  <c r="AI216" i="1" s="1"/>
  <c r="AG217" i="1"/>
  <c r="AH217" i="1" s="1"/>
  <c r="AI217" i="1" s="1"/>
  <c r="AG218" i="1"/>
  <c r="AH218" i="1" s="1"/>
  <c r="AI218" i="1" s="1"/>
  <c r="AG219" i="1"/>
  <c r="AH219" i="1" s="1"/>
  <c r="AI219" i="1" s="1"/>
  <c r="AG220" i="1"/>
  <c r="AH220" i="1" s="1"/>
  <c r="AI220" i="1" s="1"/>
  <c r="AG221" i="1"/>
  <c r="AH221" i="1" s="1"/>
  <c r="AI221" i="1" s="1"/>
  <c r="AG222" i="1"/>
  <c r="AH222" i="1" s="1"/>
  <c r="AI222" i="1" s="1"/>
  <c r="AG223" i="1"/>
  <c r="AH223" i="1" s="1"/>
  <c r="AI223" i="1" s="1"/>
  <c r="AG224" i="1"/>
  <c r="AH224" i="1" s="1"/>
  <c r="AI224" i="1" s="1"/>
  <c r="AG225" i="1"/>
  <c r="AH225" i="1" s="1"/>
  <c r="AI225" i="1" s="1"/>
  <c r="AG226" i="1"/>
  <c r="AH226" i="1" s="1"/>
  <c r="AI226" i="1" s="1"/>
  <c r="AG227" i="1"/>
  <c r="AH227" i="1" s="1"/>
  <c r="AI227" i="1" s="1"/>
  <c r="AG228" i="1"/>
  <c r="AH228" i="1" s="1"/>
  <c r="AI228" i="1" s="1"/>
  <c r="AG229" i="1"/>
  <c r="AH229" i="1" s="1"/>
  <c r="AI229" i="1" s="1"/>
  <c r="AG230" i="1"/>
  <c r="AH230" i="1" s="1"/>
  <c r="AI230" i="1" s="1"/>
  <c r="AG231" i="1"/>
  <c r="AH231" i="1" s="1"/>
  <c r="AI231" i="1" s="1"/>
  <c r="AG232" i="1"/>
  <c r="AH232" i="1" s="1"/>
  <c r="AI232" i="1" s="1"/>
  <c r="AG233" i="1"/>
  <c r="AH233" i="1" s="1"/>
  <c r="AI233" i="1" s="1"/>
  <c r="AG234" i="1"/>
  <c r="AH234" i="1" s="1"/>
  <c r="AI234" i="1" s="1"/>
  <c r="AG235" i="1"/>
  <c r="AH235" i="1" s="1"/>
  <c r="AI235" i="1" s="1"/>
  <c r="AG236" i="1"/>
  <c r="AH236" i="1" s="1"/>
  <c r="AI236" i="1" s="1"/>
  <c r="AG237" i="1"/>
  <c r="AH237" i="1" s="1"/>
  <c r="AI237" i="1" s="1"/>
  <c r="AG238" i="1"/>
  <c r="AH238" i="1" s="1"/>
  <c r="AI238" i="1" s="1"/>
  <c r="AG239" i="1"/>
  <c r="AH239" i="1" s="1"/>
  <c r="AI239" i="1" s="1"/>
  <c r="AG240" i="1"/>
  <c r="AH240" i="1" s="1"/>
  <c r="AI240" i="1" s="1"/>
  <c r="AG241" i="1"/>
  <c r="AH241" i="1" s="1"/>
  <c r="AI241" i="1" s="1"/>
  <c r="AG242" i="1"/>
  <c r="AH242" i="1" s="1"/>
  <c r="AI242" i="1" s="1"/>
  <c r="AG243" i="1"/>
  <c r="AH243" i="1" s="1"/>
  <c r="AI243" i="1" s="1"/>
  <c r="AG244" i="1"/>
  <c r="AH244" i="1" s="1"/>
  <c r="AI244" i="1" s="1"/>
  <c r="AG245" i="1"/>
  <c r="AH245" i="1" s="1"/>
  <c r="AI245" i="1" s="1"/>
  <c r="AG246" i="1"/>
  <c r="AH246" i="1" s="1"/>
  <c r="AI246" i="1" s="1"/>
  <c r="AG247" i="1"/>
  <c r="AH247" i="1" s="1"/>
  <c r="AI247" i="1" s="1"/>
  <c r="AG248" i="1"/>
  <c r="AH248" i="1" s="1"/>
  <c r="AI248" i="1" s="1"/>
  <c r="AG249" i="1"/>
  <c r="AH249" i="1" s="1"/>
  <c r="AI249" i="1" s="1"/>
  <c r="AG250" i="1"/>
  <c r="AH250" i="1" s="1"/>
  <c r="AI250" i="1" s="1"/>
  <c r="AG251" i="1"/>
  <c r="AH251" i="1" s="1"/>
  <c r="AI251" i="1" s="1"/>
  <c r="AG252" i="1"/>
  <c r="AH252" i="1" s="1"/>
  <c r="AI252" i="1" s="1"/>
  <c r="AG253" i="1"/>
  <c r="AH253" i="1" s="1"/>
  <c r="AI253" i="1" s="1"/>
  <c r="AG254" i="1"/>
  <c r="AH254" i="1" s="1"/>
  <c r="AI254" i="1" s="1"/>
  <c r="AG255" i="1"/>
  <c r="AH255" i="1" s="1"/>
  <c r="AI255" i="1" s="1"/>
  <c r="AG256" i="1"/>
  <c r="AH256" i="1" s="1"/>
  <c r="AI256" i="1" s="1"/>
  <c r="AG257" i="1"/>
  <c r="AH257" i="1" s="1"/>
  <c r="AI257" i="1" s="1"/>
  <c r="AG258" i="1"/>
  <c r="AH258" i="1" s="1"/>
  <c r="AI258" i="1" s="1"/>
  <c r="AG259" i="1"/>
  <c r="AH259" i="1" s="1"/>
  <c r="AI259" i="1" s="1"/>
  <c r="AG260" i="1"/>
  <c r="AH260" i="1" s="1"/>
  <c r="AI260" i="1" s="1"/>
  <c r="AG261" i="1"/>
  <c r="AH261" i="1" s="1"/>
  <c r="AI261" i="1" s="1"/>
  <c r="AG262" i="1"/>
  <c r="AH262" i="1" s="1"/>
  <c r="AI262" i="1" s="1"/>
  <c r="AG263" i="1"/>
  <c r="AH263" i="1" s="1"/>
  <c r="AI263" i="1" s="1"/>
  <c r="AG264" i="1"/>
  <c r="AH264" i="1" s="1"/>
  <c r="AI264" i="1" s="1"/>
  <c r="AG265" i="1"/>
  <c r="AH265" i="1" s="1"/>
  <c r="AI265" i="1" s="1"/>
  <c r="AG266" i="1"/>
  <c r="AH266" i="1" s="1"/>
  <c r="AI266" i="1" s="1"/>
  <c r="AG267" i="1"/>
  <c r="AH267" i="1" s="1"/>
  <c r="AI267" i="1" s="1"/>
  <c r="AG268" i="1"/>
  <c r="AH268" i="1" s="1"/>
  <c r="AI268" i="1" s="1"/>
  <c r="AG269" i="1"/>
  <c r="AH269" i="1" s="1"/>
  <c r="AI269" i="1" s="1"/>
  <c r="AG270" i="1"/>
  <c r="AH270" i="1" s="1"/>
  <c r="AI270" i="1" s="1"/>
  <c r="AG271" i="1"/>
  <c r="AH271" i="1" s="1"/>
  <c r="AI271" i="1" s="1"/>
  <c r="AG272" i="1"/>
  <c r="AH272" i="1" s="1"/>
  <c r="AI272" i="1" s="1"/>
  <c r="AG273" i="1"/>
  <c r="AH273" i="1" s="1"/>
  <c r="AI273" i="1" s="1"/>
  <c r="AG274" i="1"/>
  <c r="AH274" i="1" s="1"/>
  <c r="AI274" i="1" s="1"/>
  <c r="AG275" i="1"/>
  <c r="AH275" i="1" s="1"/>
  <c r="AI275" i="1" s="1"/>
  <c r="AG276" i="1"/>
  <c r="AH276" i="1" s="1"/>
  <c r="AI276" i="1" s="1"/>
  <c r="AG277" i="1"/>
  <c r="AH277" i="1" s="1"/>
  <c r="AI277" i="1" s="1"/>
  <c r="AG3" i="1"/>
  <c r="AH3" i="1" s="1"/>
  <c r="W4" i="1"/>
  <c r="X4" i="1" s="1"/>
  <c r="W5" i="1"/>
  <c r="X5" i="1" s="1"/>
  <c r="W6" i="1"/>
  <c r="X6" i="1" s="1"/>
  <c r="W7" i="1"/>
  <c r="X7" i="1" s="1"/>
  <c r="Y7" i="1" s="1"/>
  <c r="W8" i="1"/>
  <c r="X8" i="1" s="1"/>
  <c r="Y8" i="1" s="1"/>
  <c r="W9" i="1"/>
  <c r="X9" i="1" s="1"/>
  <c r="Y9" i="1" s="1"/>
  <c r="W10" i="1"/>
  <c r="X10" i="1" s="1"/>
  <c r="Y10" i="1" s="1"/>
  <c r="W11" i="1"/>
  <c r="X11" i="1" s="1"/>
  <c r="Y11" i="1" s="1"/>
  <c r="W12" i="1"/>
  <c r="X12" i="1" s="1"/>
  <c r="Y12" i="1" s="1"/>
  <c r="W13" i="1"/>
  <c r="X13" i="1" s="1"/>
  <c r="Y13" i="1" s="1"/>
  <c r="W14" i="1"/>
  <c r="X14" i="1" s="1"/>
  <c r="Y14" i="1" s="1"/>
  <c r="W15" i="1"/>
  <c r="X15" i="1" s="1"/>
  <c r="Y15" i="1" s="1"/>
  <c r="W16" i="1"/>
  <c r="X16" i="1" s="1"/>
  <c r="Y16" i="1" s="1"/>
  <c r="W17" i="1"/>
  <c r="X17" i="1" s="1"/>
  <c r="Y17" i="1" s="1"/>
  <c r="W18" i="1"/>
  <c r="X18" i="1" s="1"/>
  <c r="Y18" i="1" s="1"/>
  <c r="W19" i="1"/>
  <c r="X19" i="1" s="1"/>
  <c r="Y19" i="1" s="1"/>
  <c r="W20" i="1"/>
  <c r="X20" i="1" s="1"/>
  <c r="Y20" i="1" s="1"/>
  <c r="W21" i="1"/>
  <c r="X21" i="1" s="1"/>
  <c r="Y21" i="1" s="1"/>
  <c r="W22" i="1"/>
  <c r="X22" i="1" s="1"/>
  <c r="Y22" i="1" s="1"/>
  <c r="W23" i="1"/>
  <c r="X23" i="1" s="1"/>
  <c r="Y23" i="1" s="1"/>
  <c r="W24" i="1"/>
  <c r="X24" i="1" s="1"/>
  <c r="Y24" i="1" s="1"/>
  <c r="W25" i="1"/>
  <c r="X25" i="1" s="1"/>
  <c r="Y25" i="1" s="1"/>
  <c r="W26" i="1"/>
  <c r="X26" i="1" s="1"/>
  <c r="Y26" i="1" s="1"/>
  <c r="W27" i="1"/>
  <c r="X27" i="1" s="1"/>
  <c r="Y27" i="1" s="1"/>
  <c r="W28" i="1"/>
  <c r="X28" i="1" s="1"/>
  <c r="Y28" i="1" s="1"/>
  <c r="W29" i="1"/>
  <c r="X29" i="1" s="1"/>
  <c r="Y29" i="1" s="1"/>
  <c r="W30" i="1"/>
  <c r="X30" i="1" s="1"/>
  <c r="Y30" i="1" s="1"/>
  <c r="W31" i="1"/>
  <c r="X31" i="1" s="1"/>
  <c r="Y31" i="1" s="1"/>
  <c r="W32" i="1"/>
  <c r="X32" i="1" s="1"/>
  <c r="Y32" i="1" s="1"/>
  <c r="W33" i="1"/>
  <c r="X33" i="1" s="1"/>
  <c r="Y33" i="1" s="1"/>
  <c r="W34" i="1"/>
  <c r="X34" i="1" s="1"/>
  <c r="Y34" i="1" s="1"/>
  <c r="W35" i="1"/>
  <c r="X35" i="1" s="1"/>
  <c r="Y35" i="1" s="1"/>
  <c r="W36" i="1"/>
  <c r="X36" i="1" s="1"/>
  <c r="Y36" i="1" s="1"/>
  <c r="W37" i="1"/>
  <c r="X37" i="1" s="1"/>
  <c r="Y37" i="1" s="1"/>
  <c r="W38" i="1"/>
  <c r="X38" i="1" s="1"/>
  <c r="Y38" i="1" s="1"/>
  <c r="W39" i="1"/>
  <c r="X39" i="1" s="1"/>
  <c r="Y39" i="1" s="1"/>
  <c r="W40" i="1"/>
  <c r="X40" i="1" s="1"/>
  <c r="Y40" i="1" s="1"/>
  <c r="W41" i="1"/>
  <c r="X41" i="1" s="1"/>
  <c r="Y41" i="1" s="1"/>
  <c r="W42" i="1"/>
  <c r="X42" i="1" s="1"/>
  <c r="Y42" i="1" s="1"/>
  <c r="W43" i="1"/>
  <c r="X43" i="1" s="1"/>
  <c r="Y43" i="1" s="1"/>
  <c r="W44" i="1"/>
  <c r="X44" i="1" s="1"/>
  <c r="Y44" i="1" s="1"/>
  <c r="W45" i="1"/>
  <c r="X45" i="1" s="1"/>
  <c r="Y45" i="1" s="1"/>
  <c r="W46" i="1"/>
  <c r="X46" i="1" s="1"/>
  <c r="Y46" i="1" s="1"/>
  <c r="W47" i="1"/>
  <c r="X47" i="1" s="1"/>
  <c r="Y47" i="1" s="1"/>
  <c r="W48" i="1"/>
  <c r="X48" i="1" s="1"/>
  <c r="Y48" i="1" s="1"/>
  <c r="W49" i="1"/>
  <c r="X49" i="1" s="1"/>
  <c r="Y49" i="1" s="1"/>
  <c r="W50" i="1"/>
  <c r="X50" i="1" s="1"/>
  <c r="Y50" i="1" s="1"/>
  <c r="W51" i="1"/>
  <c r="X51" i="1" s="1"/>
  <c r="Y51" i="1" s="1"/>
  <c r="W52" i="1"/>
  <c r="X52" i="1" s="1"/>
  <c r="Y52" i="1" s="1"/>
  <c r="W53" i="1"/>
  <c r="X53" i="1" s="1"/>
  <c r="Y53" i="1" s="1"/>
  <c r="W54" i="1"/>
  <c r="X54" i="1" s="1"/>
  <c r="Y54" i="1" s="1"/>
  <c r="W55" i="1"/>
  <c r="X55" i="1" s="1"/>
  <c r="Y55" i="1" s="1"/>
  <c r="W56" i="1"/>
  <c r="X56" i="1" s="1"/>
  <c r="Y56" i="1" s="1"/>
  <c r="W57" i="1"/>
  <c r="X57" i="1" s="1"/>
  <c r="Y57" i="1" s="1"/>
  <c r="W58" i="1"/>
  <c r="X58" i="1" s="1"/>
  <c r="Y58" i="1" s="1"/>
  <c r="W59" i="1"/>
  <c r="X59" i="1" s="1"/>
  <c r="Y59" i="1" s="1"/>
  <c r="W60" i="1"/>
  <c r="X60" i="1" s="1"/>
  <c r="Y60" i="1" s="1"/>
  <c r="W61" i="1"/>
  <c r="X61" i="1" s="1"/>
  <c r="Y61" i="1" s="1"/>
  <c r="W62" i="1"/>
  <c r="X62" i="1" s="1"/>
  <c r="Y62" i="1" s="1"/>
  <c r="W63" i="1"/>
  <c r="X63" i="1" s="1"/>
  <c r="Y63" i="1" s="1"/>
  <c r="W64" i="1"/>
  <c r="X64" i="1" s="1"/>
  <c r="Y64" i="1" s="1"/>
  <c r="W65" i="1"/>
  <c r="X65" i="1" s="1"/>
  <c r="Y65" i="1" s="1"/>
  <c r="W66" i="1"/>
  <c r="X66" i="1" s="1"/>
  <c r="Y66" i="1" s="1"/>
  <c r="W67" i="1"/>
  <c r="X67" i="1" s="1"/>
  <c r="Y67" i="1" s="1"/>
  <c r="W68" i="1"/>
  <c r="X68" i="1" s="1"/>
  <c r="Y68" i="1" s="1"/>
  <c r="W69" i="1"/>
  <c r="X69" i="1" s="1"/>
  <c r="Y69" i="1" s="1"/>
  <c r="W70" i="1"/>
  <c r="X70" i="1" s="1"/>
  <c r="Y70" i="1" s="1"/>
  <c r="W71" i="1"/>
  <c r="X71" i="1" s="1"/>
  <c r="Y71" i="1" s="1"/>
  <c r="W72" i="1"/>
  <c r="X72" i="1" s="1"/>
  <c r="Y72" i="1" s="1"/>
  <c r="W73" i="1"/>
  <c r="X73" i="1" s="1"/>
  <c r="Y73" i="1" s="1"/>
  <c r="W74" i="1"/>
  <c r="X74" i="1" s="1"/>
  <c r="Y74" i="1" s="1"/>
  <c r="W75" i="1"/>
  <c r="X75" i="1" s="1"/>
  <c r="Y75" i="1" s="1"/>
  <c r="W76" i="1"/>
  <c r="X76" i="1" s="1"/>
  <c r="Y76" i="1" s="1"/>
  <c r="W77" i="1"/>
  <c r="X77" i="1" s="1"/>
  <c r="Y77" i="1" s="1"/>
  <c r="W78" i="1"/>
  <c r="X78" i="1" s="1"/>
  <c r="Y78" i="1" s="1"/>
  <c r="W79" i="1"/>
  <c r="X79" i="1" s="1"/>
  <c r="Y79" i="1" s="1"/>
  <c r="W80" i="1"/>
  <c r="X80" i="1" s="1"/>
  <c r="Y80" i="1" s="1"/>
  <c r="W81" i="1"/>
  <c r="X81" i="1" s="1"/>
  <c r="Y81" i="1" s="1"/>
  <c r="W82" i="1"/>
  <c r="X82" i="1" s="1"/>
  <c r="Y82" i="1" s="1"/>
  <c r="W83" i="1"/>
  <c r="X83" i="1" s="1"/>
  <c r="Y83" i="1" s="1"/>
  <c r="W84" i="1"/>
  <c r="X84" i="1" s="1"/>
  <c r="Y84" i="1" s="1"/>
  <c r="W85" i="1"/>
  <c r="X85" i="1" s="1"/>
  <c r="Y85" i="1" s="1"/>
  <c r="W86" i="1"/>
  <c r="X86" i="1" s="1"/>
  <c r="Y86" i="1" s="1"/>
  <c r="W87" i="1"/>
  <c r="X87" i="1" s="1"/>
  <c r="Y87" i="1" s="1"/>
  <c r="W88" i="1"/>
  <c r="X88" i="1" s="1"/>
  <c r="Y88" i="1" s="1"/>
  <c r="W89" i="1"/>
  <c r="X89" i="1" s="1"/>
  <c r="Y89" i="1" s="1"/>
  <c r="W90" i="1"/>
  <c r="X90" i="1" s="1"/>
  <c r="Y90" i="1" s="1"/>
  <c r="W91" i="1"/>
  <c r="X91" i="1" s="1"/>
  <c r="Y91" i="1" s="1"/>
  <c r="W92" i="1"/>
  <c r="X92" i="1" s="1"/>
  <c r="Y92" i="1" s="1"/>
  <c r="W93" i="1"/>
  <c r="X93" i="1" s="1"/>
  <c r="Y93" i="1" s="1"/>
  <c r="W94" i="1"/>
  <c r="X94" i="1" s="1"/>
  <c r="Y94" i="1" s="1"/>
  <c r="W95" i="1"/>
  <c r="X95" i="1" s="1"/>
  <c r="Y95" i="1" s="1"/>
  <c r="W96" i="1"/>
  <c r="X96" i="1" s="1"/>
  <c r="Y96" i="1" s="1"/>
  <c r="W97" i="1"/>
  <c r="X97" i="1" s="1"/>
  <c r="Y97" i="1" s="1"/>
  <c r="W98" i="1"/>
  <c r="X98" i="1" s="1"/>
  <c r="Y98" i="1" s="1"/>
  <c r="W99" i="1"/>
  <c r="X99" i="1" s="1"/>
  <c r="Y99" i="1" s="1"/>
  <c r="W100" i="1"/>
  <c r="X100" i="1" s="1"/>
  <c r="Y100" i="1" s="1"/>
  <c r="W101" i="1"/>
  <c r="X101" i="1" s="1"/>
  <c r="Y101" i="1" s="1"/>
  <c r="W102" i="1"/>
  <c r="X102" i="1" s="1"/>
  <c r="Y102" i="1" s="1"/>
  <c r="W103" i="1"/>
  <c r="X103" i="1" s="1"/>
  <c r="Y103" i="1" s="1"/>
  <c r="W104" i="1"/>
  <c r="X104" i="1" s="1"/>
  <c r="Y104" i="1" s="1"/>
  <c r="W105" i="1"/>
  <c r="X105" i="1" s="1"/>
  <c r="Y105" i="1" s="1"/>
  <c r="W106" i="1"/>
  <c r="X106" i="1" s="1"/>
  <c r="Y106" i="1" s="1"/>
  <c r="W107" i="1"/>
  <c r="X107" i="1" s="1"/>
  <c r="Y107" i="1" s="1"/>
  <c r="W108" i="1"/>
  <c r="X108" i="1" s="1"/>
  <c r="Y108" i="1" s="1"/>
  <c r="W109" i="1"/>
  <c r="X109" i="1" s="1"/>
  <c r="Y109" i="1" s="1"/>
  <c r="W110" i="1"/>
  <c r="X110" i="1" s="1"/>
  <c r="Y110" i="1" s="1"/>
  <c r="W111" i="1"/>
  <c r="X111" i="1" s="1"/>
  <c r="Y111" i="1" s="1"/>
  <c r="W112" i="1"/>
  <c r="X112" i="1" s="1"/>
  <c r="Y112" i="1" s="1"/>
  <c r="W113" i="1"/>
  <c r="X113" i="1" s="1"/>
  <c r="Y113" i="1" s="1"/>
  <c r="W114" i="1"/>
  <c r="X114" i="1" s="1"/>
  <c r="Y114" i="1" s="1"/>
  <c r="W115" i="1"/>
  <c r="X115" i="1" s="1"/>
  <c r="Y115" i="1" s="1"/>
  <c r="W116" i="1"/>
  <c r="X116" i="1" s="1"/>
  <c r="Y116" i="1" s="1"/>
  <c r="W117" i="1"/>
  <c r="X117" i="1" s="1"/>
  <c r="Y117" i="1" s="1"/>
  <c r="W118" i="1"/>
  <c r="X118" i="1" s="1"/>
  <c r="Y118" i="1" s="1"/>
  <c r="W119" i="1"/>
  <c r="X119" i="1" s="1"/>
  <c r="Y119" i="1" s="1"/>
  <c r="W120" i="1"/>
  <c r="X120" i="1" s="1"/>
  <c r="Y120" i="1" s="1"/>
  <c r="W121" i="1"/>
  <c r="X121" i="1" s="1"/>
  <c r="Y121" i="1" s="1"/>
  <c r="W122" i="1"/>
  <c r="X122" i="1" s="1"/>
  <c r="Y122" i="1" s="1"/>
  <c r="W123" i="1"/>
  <c r="X123" i="1" s="1"/>
  <c r="Y123" i="1" s="1"/>
  <c r="W124" i="1"/>
  <c r="X124" i="1" s="1"/>
  <c r="Y124" i="1" s="1"/>
  <c r="W125" i="1"/>
  <c r="X125" i="1" s="1"/>
  <c r="Y125" i="1" s="1"/>
  <c r="W126" i="1"/>
  <c r="X126" i="1" s="1"/>
  <c r="Y126" i="1" s="1"/>
  <c r="W127" i="1"/>
  <c r="X127" i="1" s="1"/>
  <c r="Y127" i="1" s="1"/>
  <c r="W128" i="1"/>
  <c r="X128" i="1" s="1"/>
  <c r="Y128" i="1" s="1"/>
  <c r="W129" i="1"/>
  <c r="X129" i="1" s="1"/>
  <c r="Y129" i="1" s="1"/>
  <c r="W130" i="1"/>
  <c r="X130" i="1" s="1"/>
  <c r="Y130" i="1" s="1"/>
  <c r="W131" i="1"/>
  <c r="X131" i="1" s="1"/>
  <c r="Y131" i="1" s="1"/>
  <c r="W132" i="1"/>
  <c r="X132" i="1" s="1"/>
  <c r="Y132" i="1" s="1"/>
  <c r="W133" i="1"/>
  <c r="X133" i="1" s="1"/>
  <c r="Y133" i="1" s="1"/>
  <c r="W134" i="1"/>
  <c r="X134" i="1" s="1"/>
  <c r="Y134" i="1" s="1"/>
  <c r="W135" i="1"/>
  <c r="X135" i="1" s="1"/>
  <c r="Y135" i="1" s="1"/>
  <c r="W136" i="1"/>
  <c r="X136" i="1" s="1"/>
  <c r="Y136" i="1" s="1"/>
  <c r="W137" i="1"/>
  <c r="X137" i="1" s="1"/>
  <c r="Y137" i="1" s="1"/>
  <c r="W138" i="1"/>
  <c r="X138" i="1" s="1"/>
  <c r="Y138" i="1" s="1"/>
  <c r="W139" i="1"/>
  <c r="X139" i="1" s="1"/>
  <c r="Y139" i="1" s="1"/>
  <c r="W140" i="1"/>
  <c r="X140" i="1" s="1"/>
  <c r="Y140" i="1" s="1"/>
  <c r="W141" i="1"/>
  <c r="X141" i="1" s="1"/>
  <c r="Y141" i="1" s="1"/>
  <c r="W142" i="1"/>
  <c r="X142" i="1" s="1"/>
  <c r="Y142" i="1" s="1"/>
  <c r="W143" i="1"/>
  <c r="X143" i="1" s="1"/>
  <c r="Y143" i="1" s="1"/>
  <c r="W144" i="1"/>
  <c r="X144" i="1" s="1"/>
  <c r="Y144" i="1" s="1"/>
  <c r="W145" i="1"/>
  <c r="X145" i="1" s="1"/>
  <c r="Y145" i="1" s="1"/>
  <c r="W146" i="1"/>
  <c r="X146" i="1" s="1"/>
  <c r="Y146" i="1" s="1"/>
  <c r="W147" i="1"/>
  <c r="X147" i="1" s="1"/>
  <c r="Y147" i="1" s="1"/>
  <c r="W148" i="1"/>
  <c r="X148" i="1" s="1"/>
  <c r="Y148" i="1" s="1"/>
  <c r="W149" i="1"/>
  <c r="X149" i="1" s="1"/>
  <c r="Y149" i="1" s="1"/>
  <c r="W150" i="1"/>
  <c r="X150" i="1" s="1"/>
  <c r="Y150" i="1" s="1"/>
  <c r="W151" i="1"/>
  <c r="X151" i="1" s="1"/>
  <c r="Y151" i="1" s="1"/>
  <c r="W152" i="1"/>
  <c r="X152" i="1" s="1"/>
  <c r="Y152" i="1" s="1"/>
  <c r="W153" i="1"/>
  <c r="X153" i="1" s="1"/>
  <c r="Y153" i="1" s="1"/>
  <c r="W154" i="1"/>
  <c r="X154" i="1" s="1"/>
  <c r="Y154" i="1" s="1"/>
  <c r="W155" i="1"/>
  <c r="X155" i="1" s="1"/>
  <c r="Y155" i="1" s="1"/>
  <c r="W156" i="1"/>
  <c r="X156" i="1" s="1"/>
  <c r="Y156" i="1" s="1"/>
  <c r="W157" i="1"/>
  <c r="X157" i="1" s="1"/>
  <c r="Y157" i="1" s="1"/>
  <c r="W158" i="1"/>
  <c r="X158" i="1" s="1"/>
  <c r="Y158" i="1" s="1"/>
  <c r="W159" i="1"/>
  <c r="X159" i="1" s="1"/>
  <c r="Y159" i="1" s="1"/>
  <c r="W160" i="1"/>
  <c r="X160" i="1" s="1"/>
  <c r="Y160" i="1" s="1"/>
  <c r="W161" i="1"/>
  <c r="X161" i="1" s="1"/>
  <c r="Y161" i="1" s="1"/>
  <c r="W162" i="1"/>
  <c r="X162" i="1" s="1"/>
  <c r="Y162" i="1" s="1"/>
  <c r="W163" i="1"/>
  <c r="X163" i="1" s="1"/>
  <c r="Y163" i="1" s="1"/>
  <c r="W164" i="1"/>
  <c r="X164" i="1" s="1"/>
  <c r="Y164" i="1" s="1"/>
  <c r="W165" i="1"/>
  <c r="X165" i="1" s="1"/>
  <c r="Y165" i="1" s="1"/>
  <c r="W166" i="1"/>
  <c r="X166" i="1" s="1"/>
  <c r="Y166" i="1" s="1"/>
  <c r="W167" i="1"/>
  <c r="X167" i="1" s="1"/>
  <c r="Y167" i="1" s="1"/>
  <c r="W168" i="1"/>
  <c r="X168" i="1" s="1"/>
  <c r="Y168" i="1" s="1"/>
  <c r="W169" i="1"/>
  <c r="X169" i="1" s="1"/>
  <c r="Y169" i="1" s="1"/>
  <c r="W170" i="1"/>
  <c r="X170" i="1" s="1"/>
  <c r="Y170" i="1" s="1"/>
  <c r="W171" i="1"/>
  <c r="X171" i="1" s="1"/>
  <c r="Y171" i="1" s="1"/>
  <c r="W172" i="1"/>
  <c r="X172" i="1" s="1"/>
  <c r="Y172" i="1" s="1"/>
  <c r="W173" i="1"/>
  <c r="X173" i="1" s="1"/>
  <c r="Y173" i="1" s="1"/>
  <c r="W174" i="1"/>
  <c r="X174" i="1" s="1"/>
  <c r="Y174" i="1" s="1"/>
  <c r="W175" i="1"/>
  <c r="X175" i="1" s="1"/>
  <c r="Y175" i="1" s="1"/>
  <c r="W176" i="1"/>
  <c r="X176" i="1" s="1"/>
  <c r="Y176" i="1" s="1"/>
  <c r="W177" i="1"/>
  <c r="X177" i="1" s="1"/>
  <c r="Y177" i="1" s="1"/>
  <c r="W178" i="1"/>
  <c r="X178" i="1" s="1"/>
  <c r="Y178" i="1" s="1"/>
  <c r="W179" i="1"/>
  <c r="X179" i="1" s="1"/>
  <c r="Y179" i="1" s="1"/>
  <c r="W180" i="1"/>
  <c r="X180" i="1" s="1"/>
  <c r="Y180" i="1" s="1"/>
  <c r="W181" i="1"/>
  <c r="X181" i="1" s="1"/>
  <c r="Y181" i="1" s="1"/>
  <c r="W182" i="1"/>
  <c r="X182" i="1" s="1"/>
  <c r="Y182" i="1" s="1"/>
  <c r="W183" i="1"/>
  <c r="X183" i="1" s="1"/>
  <c r="Y183" i="1" s="1"/>
  <c r="W184" i="1"/>
  <c r="X184" i="1" s="1"/>
  <c r="Y184" i="1" s="1"/>
  <c r="W185" i="1"/>
  <c r="X185" i="1" s="1"/>
  <c r="Y185" i="1" s="1"/>
  <c r="W186" i="1"/>
  <c r="X186" i="1" s="1"/>
  <c r="Y186" i="1" s="1"/>
  <c r="W187" i="1"/>
  <c r="X187" i="1" s="1"/>
  <c r="Y187" i="1" s="1"/>
  <c r="W188" i="1"/>
  <c r="X188" i="1" s="1"/>
  <c r="Y188" i="1" s="1"/>
  <c r="W189" i="1"/>
  <c r="X189" i="1" s="1"/>
  <c r="Y189" i="1" s="1"/>
  <c r="W190" i="1"/>
  <c r="X190" i="1" s="1"/>
  <c r="Y190" i="1" s="1"/>
  <c r="W191" i="1"/>
  <c r="X191" i="1" s="1"/>
  <c r="Y191" i="1" s="1"/>
  <c r="W192" i="1"/>
  <c r="X192" i="1" s="1"/>
  <c r="Y192" i="1" s="1"/>
  <c r="W193" i="1"/>
  <c r="X193" i="1" s="1"/>
  <c r="Y193" i="1" s="1"/>
  <c r="W194" i="1"/>
  <c r="X194" i="1" s="1"/>
  <c r="Y194" i="1" s="1"/>
  <c r="W195" i="1"/>
  <c r="X195" i="1" s="1"/>
  <c r="Y195" i="1" s="1"/>
  <c r="W196" i="1"/>
  <c r="X196" i="1" s="1"/>
  <c r="Y196" i="1" s="1"/>
  <c r="W197" i="1"/>
  <c r="X197" i="1" s="1"/>
  <c r="Y197" i="1" s="1"/>
  <c r="W198" i="1"/>
  <c r="X198" i="1" s="1"/>
  <c r="Y198" i="1" s="1"/>
  <c r="W199" i="1"/>
  <c r="X199" i="1" s="1"/>
  <c r="Y199" i="1" s="1"/>
  <c r="W200" i="1"/>
  <c r="X200" i="1" s="1"/>
  <c r="Y200" i="1" s="1"/>
  <c r="W201" i="1"/>
  <c r="X201" i="1" s="1"/>
  <c r="Y201" i="1" s="1"/>
  <c r="W202" i="1"/>
  <c r="X202" i="1" s="1"/>
  <c r="Y202" i="1" s="1"/>
  <c r="W203" i="1"/>
  <c r="X203" i="1" s="1"/>
  <c r="Y203" i="1" s="1"/>
  <c r="W204" i="1"/>
  <c r="X204" i="1" s="1"/>
  <c r="Y204" i="1" s="1"/>
  <c r="W205" i="1"/>
  <c r="X205" i="1" s="1"/>
  <c r="Y205" i="1" s="1"/>
  <c r="W206" i="1"/>
  <c r="X206" i="1" s="1"/>
  <c r="Y206" i="1" s="1"/>
  <c r="W207" i="1"/>
  <c r="X207" i="1" s="1"/>
  <c r="Y207" i="1" s="1"/>
  <c r="W208" i="1"/>
  <c r="X208" i="1" s="1"/>
  <c r="Y208" i="1" s="1"/>
  <c r="W209" i="1"/>
  <c r="X209" i="1" s="1"/>
  <c r="Y209" i="1" s="1"/>
  <c r="W210" i="1"/>
  <c r="X210" i="1" s="1"/>
  <c r="Y210" i="1" s="1"/>
  <c r="W211" i="1"/>
  <c r="X211" i="1" s="1"/>
  <c r="Y211" i="1" s="1"/>
  <c r="W212" i="1"/>
  <c r="X212" i="1" s="1"/>
  <c r="Y212" i="1" s="1"/>
  <c r="W213" i="1"/>
  <c r="X213" i="1" s="1"/>
  <c r="Y213" i="1" s="1"/>
  <c r="W214" i="1"/>
  <c r="X214" i="1" s="1"/>
  <c r="Y214" i="1" s="1"/>
  <c r="W215" i="1"/>
  <c r="X215" i="1" s="1"/>
  <c r="Y215" i="1" s="1"/>
  <c r="W216" i="1"/>
  <c r="X216" i="1" s="1"/>
  <c r="Y216" i="1" s="1"/>
  <c r="W217" i="1"/>
  <c r="X217" i="1" s="1"/>
  <c r="Y217" i="1" s="1"/>
  <c r="W218" i="1"/>
  <c r="X218" i="1" s="1"/>
  <c r="Y218" i="1" s="1"/>
  <c r="W219" i="1"/>
  <c r="X219" i="1" s="1"/>
  <c r="Y219" i="1" s="1"/>
  <c r="W220" i="1"/>
  <c r="X220" i="1" s="1"/>
  <c r="Y220" i="1" s="1"/>
  <c r="W221" i="1"/>
  <c r="X221" i="1" s="1"/>
  <c r="Y221" i="1" s="1"/>
  <c r="W222" i="1"/>
  <c r="X222" i="1" s="1"/>
  <c r="Y222" i="1" s="1"/>
  <c r="W223" i="1"/>
  <c r="X223" i="1" s="1"/>
  <c r="Y223" i="1" s="1"/>
  <c r="W224" i="1"/>
  <c r="X224" i="1" s="1"/>
  <c r="Y224" i="1" s="1"/>
  <c r="W225" i="1"/>
  <c r="X225" i="1" s="1"/>
  <c r="Y225" i="1" s="1"/>
  <c r="W226" i="1"/>
  <c r="X226" i="1" s="1"/>
  <c r="Y226" i="1" s="1"/>
  <c r="W227" i="1"/>
  <c r="X227" i="1" s="1"/>
  <c r="Y227" i="1" s="1"/>
  <c r="W228" i="1"/>
  <c r="X228" i="1" s="1"/>
  <c r="Y228" i="1" s="1"/>
  <c r="W229" i="1"/>
  <c r="X229" i="1" s="1"/>
  <c r="Y229" i="1" s="1"/>
  <c r="W230" i="1"/>
  <c r="X230" i="1" s="1"/>
  <c r="Y230" i="1" s="1"/>
  <c r="W231" i="1"/>
  <c r="X231" i="1" s="1"/>
  <c r="Y231" i="1" s="1"/>
  <c r="W232" i="1"/>
  <c r="X232" i="1" s="1"/>
  <c r="Y232" i="1" s="1"/>
  <c r="W233" i="1"/>
  <c r="X233" i="1" s="1"/>
  <c r="Y233" i="1" s="1"/>
  <c r="W234" i="1"/>
  <c r="X234" i="1" s="1"/>
  <c r="Y234" i="1" s="1"/>
  <c r="W235" i="1"/>
  <c r="X235" i="1" s="1"/>
  <c r="Y235" i="1" s="1"/>
  <c r="W236" i="1"/>
  <c r="X236" i="1" s="1"/>
  <c r="Y236" i="1" s="1"/>
  <c r="W237" i="1"/>
  <c r="X237" i="1" s="1"/>
  <c r="Y237" i="1" s="1"/>
  <c r="W238" i="1"/>
  <c r="X238" i="1" s="1"/>
  <c r="Y238" i="1" s="1"/>
  <c r="W239" i="1"/>
  <c r="X239" i="1" s="1"/>
  <c r="Y239" i="1" s="1"/>
  <c r="W240" i="1"/>
  <c r="X240" i="1" s="1"/>
  <c r="Y240" i="1" s="1"/>
  <c r="W241" i="1"/>
  <c r="X241" i="1" s="1"/>
  <c r="Y241" i="1" s="1"/>
  <c r="W242" i="1"/>
  <c r="X242" i="1" s="1"/>
  <c r="Y242" i="1" s="1"/>
  <c r="W243" i="1"/>
  <c r="X243" i="1" s="1"/>
  <c r="Y243" i="1" s="1"/>
  <c r="W244" i="1"/>
  <c r="X244" i="1" s="1"/>
  <c r="Y244" i="1" s="1"/>
  <c r="W245" i="1"/>
  <c r="X245" i="1" s="1"/>
  <c r="Y245" i="1" s="1"/>
  <c r="W246" i="1"/>
  <c r="X246" i="1" s="1"/>
  <c r="Y246" i="1" s="1"/>
  <c r="W247" i="1"/>
  <c r="X247" i="1" s="1"/>
  <c r="Y247" i="1" s="1"/>
  <c r="W248" i="1"/>
  <c r="X248" i="1" s="1"/>
  <c r="Y248" i="1" s="1"/>
  <c r="W249" i="1"/>
  <c r="X249" i="1" s="1"/>
  <c r="Y249" i="1" s="1"/>
  <c r="W250" i="1"/>
  <c r="X250" i="1" s="1"/>
  <c r="Y250" i="1" s="1"/>
  <c r="W251" i="1"/>
  <c r="X251" i="1" s="1"/>
  <c r="Y251" i="1" s="1"/>
  <c r="W252" i="1"/>
  <c r="X252" i="1" s="1"/>
  <c r="Y252" i="1" s="1"/>
  <c r="W253" i="1"/>
  <c r="X253" i="1" s="1"/>
  <c r="Y253" i="1" s="1"/>
  <c r="W254" i="1"/>
  <c r="X254" i="1" s="1"/>
  <c r="Y254" i="1" s="1"/>
  <c r="W255" i="1"/>
  <c r="X255" i="1" s="1"/>
  <c r="Y255" i="1" s="1"/>
  <c r="W256" i="1"/>
  <c r="X256" i="1" s="1"/>
  <c r="Y256" i="1" s="1"/>
  <c r="W257" i="1"/>
  <c r="X257" i="1" s="1"/>
  <c r="Y257" i="1" s="1"/>
  <c r="W258" i="1"/>
  <c r="X258" i="1" s="1"/>
  <c r="Y258" i="1" s="1"/>
  <c r="W259" i="1"/>
  <c r="X259" i="1" s="1"/>
  <c r="Y259" i="1" s="1"/>
  <c r="W260" i="1"/>
  <c r="X260" i="1" s="1"/>
  <c r="Y260" i="1" s="1"/>
  <c r="W261" i="1"/>
  <c r="X261" i="1" s="1"/>
  <c r="Y261" i="1" s="1"/>
  <c r="W262" i="1"/>
  <c r="X262" i="1" s="1"/>
  <c r="Y262" i="1" s="1"/>
  <c r="W263" i="1"/>
  <c r="X263" i="1" s="1"/>
  <c r="Y263" i="1" s="1"/>
  <c r="W264" i="1"/>
  <c r="X264" i="1" s="1"/>
  <c r="Y264" i="1" s="1"/>
  <c r="W265" i="1"/>
  <c r="X265" i="1" s="1"/>
  <c r="Y265" i="1" s="1"/>
  <c r="W266" i="1"/>
  <c r="X266" i="1" s="1"/>
  <c r="Y266" i="1" s="1"/>
  <c r="W267" i="1"/>
  <c r="X267" i="1" s="1"/>
  <c r="Y267" i="1" s="1"/>
  <c r="W268" i="1"/>
  <c r="X268" i="1" s="1"/>
  <c r="Y268" i="1" s="1"/>
  <c r="W269" i="1"/>
  <c r="X269" i="1" s="1"/>
  <c r="Y269" i="1" s="1"/>
  <c r="W270" i="1"/>
  <c r="X270" i="1" s="1"/>
  <c r="Y270" i="1" s="1"/>
  <c r="W271" i="1"/>
  <c r="X271" i="1" s="1"/>
  <c r="Y271" i="1" s="1"/>
  <c r="W272" i="1"/>
  <c r="X272" i="1" s="1"/>
  <c r="Y272" i="1" s="1"/>
  <c r="W273" i="1"/>
  <c r="X273" i="1" s="1"/>
  <c r="Y273" i="1" s="1"/>
  <c r="W274" i="1"/>
  <c r="X274" i="1" s="1"/>
  <c r="Y274" i="1" s="1"/>
  <c r="W275" i="1"/>
  <c r="X275" i="1" s="1"/>
  <c r="Y275" i="1" s="1"/>
  <c r="W276" i="1"/>
  <c r="X276" i="1" s="1"/>
  <c r="Y276" i="1" s="1"/>
  <c r="W277" i="1"/>
  <c r="X277" i="1" s="1"/>
  <c r="Y277" i="1" s="1"/>
  <c r="W3" i="1"/>
  <c r="I4" i="6" s="1"/>
  <c r="G18" i="3"/>
  <c r="E18" i="3"/>
  <c r="G16" i="3"/>
  <c r="E16" i="3"/>
  <c r="AF4" i="1"/>
  <c r="AI4" i="1" s="1"/>
  <c r="C21" i="3"/>
  <c r="G21" i="3" s="1"/>
  <c r="N3" i="1"/>
  <c r="O3" i="1" s="1"/>
  <c r="P3" i="1" s="1"/>
  <c r="K4" i="1"/>
  <c r="K5" i="1"/>
  <c r="K6" i="1"/>
  <c r="H16" i="3" s="1"/>
  <c r="K7" i="1"/>
  <c r="K8" i="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31" i="1"/>
  <c r="K132" i="1"/>
  <c r="K133" i="1"/>
  <c r="K134" i="1"/>
  <c r="K135" i="1"/>
  <c r="K136" i="1"/>
  <c r="K137" i="1"/>
  <c r="K138" i="1"/>
  <c r="K139" i="1"/>
  <c r="K140" i="1"/>
  <c r="K141" i="1"/>
  <c r="K142" i="1"/>
  <c r="K143" i="1"/>
  <c r="K144" i="1"/>
  <c r="K145" i="1"/>
  <c r="K146" i="1"/>
  <c r="K147" i="1"/>
  <c r="K148" i="1"/>
  <c r="K149" i="1"/>
  <c r="K150" i="1"/>
  <c r="K151" i="1"/>
  <c r="K152" i="1"/>
  <c r="K153" i="1"/>
  <c r="K154" i="1"/>
  <c r="K155" i="1"/>
  <c r="K156" i="1"/>
  <c r="K157" i="1"/>
  <c r="K158" i="1"/>
  <c r="K159" i="1"/>
  <c r="K160" i="1"/>
  <c r="K161" i="1"/>
  <c r="K162" i="1"/>
  <c r="K163" i="1"/>
  <c r="K164" i="1"/>
  <c r="K165" i="1"/>
  <c r="K166" i="1"/>
  <c r="K167" i="1"/>
  <c r="K168" i="1"/>
  <c r="K169" i="1"/>
  <c r="K170" i="1"/>
  <c r="K171" i="1"/>
  <c r="K172" i="1"/>
  <c r="K173" i="1"/>
  <c r="K174" i="1"/>
  <c r="K175" i="1"/>
  <c r="K176" i="1"/>
  <c r="K177" i="1"/>
  <c r="K178" i="1"/>
  <c r="K179" i="1"/>
  <c r="K180" i="1"/>
  <c r="K181" i="1"/>
  <c r="K182" i="1"/>
  <c r="K183" i="1"/>
  <c r="K184" i="1"/>
  <c r="K185" i="1"/>
  <c r="K186" i="1"/>
  <c r="K187" i="1"/>
  <c r="K188" i="1"/>
  <c r="K189" i="1"/>
  <c r="K190" i="1"/>
  <c r="K191" i="1"/>
  <c r="K192" i="1"/>
  <c r="K193" i="1"/>
  <c r="K194" i="1"/>
  <c r="K195" i="1"/>
  <c r="K196" i="1"/>
  <c r="K197" i="1"/>
  <c r="K198" i="1"/>
  <c r="K199" i="1"/>
  <c r="K200" i="1"/>
  <c r="K201" i="1"/>
  <c r="K202" i="1"/>
  <c r="K203" i="1"/>
  <c r="K204" i="1"/>
  <c r="K205" i="1"/>
  <c r="K206" i="1"/>
  <c r="K207" i="1"/>
  <c r="K208" i="1"/>
  <c r="K209" i="1"/>
  <c r="K210" i="1"/>
  <c r="K211" i="1"/>
  <c r="K212" i="1"/>
  <c r="K213" i="1"/>
  <c r="K214" i="1"/>
  <c r="K215" i="1"/>
  <c r="K216" i="1"/>
  <c r="K217" i="1"/>
  <c r="K218" i="1"/>
  <c r="K219" i="1"/>
  <c r="K220" i="1"/>
  <c r="K221" i="1"/>
  <c r="K222" i="1"/>
  <c r="K223" i="1"/>
  <c r="K224" i="1"/>
  <c r="K225" i="1"/>
  <c r="K226" i="1"/>
  <c r="K227" i="1"/>
  <c r="K228" i="1"/>
  <c r="K229" i="1"/>
  <c r="K230" i="1"/>
  <c r="K231" i="1"/>
  <c r="K232" i="1"/>
  <c r="K233" i="1"/>
  <c r="K234" i="1"/>
  <c r="K235" i="1"/>
  <c r="K236" i="1"/>
  <c r="K237" i="1"/>
  <c r="K238" i="1"/>
  <c r="K239" i="1"/>
  <c r="K240" i="1"/>
  <c r="K241" i="1"/>
  <c r="K242" i="1"/>
  <c r="K243" i="1"/>
  <c r="K244" i="1"/>
  <c r="K245" i="1"/>
  <c r="K246" i="1"/>
  <c r="K247" i="1"/>
  <c r="K248" i="1"/>
  <c r="K249" i="1"/>
  <c r="K250" i="1"/>
  <c r="K251" i="1"/>
  <c r="K252" i="1"/>
  <c r="K253" i="1"/>
  <c r="K254" i="1"/>
  <c r="K255" i="1"/>
  <c r="K256" i="1"/>
  <c r="K257" i="1"/>
  <c r="K258" i="1"/>
  <c r="K259" i="1"/>
  <c r="K260" i="1"/>
  <c r="K261" i="1"/>
  <c r="K262" i="1"/>
  <c r="K263" i="1"/>
  <c r="K264" i="1"/>
  <c r="K265" i="1"/>
  <c r="K266" i="1"/>
  <c r="K267" i="1"/>
  <c r="K268" i="1"/>
  <c r="K269" i="1"/>
  <c r="K270" i="1"/>
  <c r="K271" i="1"/>
  <c r="K272" i="1"/>
  <c r="K273" i="1"/>
  <c r="K274" i="1"/>
  <c r="K275" i="1"/>
  <c r="K276" i="1"/>
  <c r="K277" i="1"/>
  <c r="O4" i="1"/>
  <c r="P4" i="1" s="1"/>
  <c r="O5" i="1"/>
  <c r="P5" i="1" s="1"/>
  <c r="O7" i="1"/>
  <c r="P7" i="1" s="1"/>
  <c r="O8" i="1"/>
  <c r="P8" i="1" s="1"/>
  <c r="O9" i="1"/>
  <c r="P9" i="1" s="1"/>
  <c r="O10" i="1"/>
  <c r="P10" i="1" s="1"/>
  <c r="O11" i="1"/>
  <c r="P11" i="1" s="1"/>
  <c r="O12" i="1"/>
  <c r="P12" i="1" s="1"/>
  <c r="O13" i="1"/>
  <c r="P13" i="1" s="1"/>
  <c r="O14" i="1"/>
  <c r="P14" i="1" s="1"/>
  <c r="O15" i="1"/>
  <c r="P15" i="1" s="1"/>
  <c r="O16" i="1"/>
  <c r="P16" i="1" s="1"/>
  <c r="O17" i="1"/>
  <c r="P17" i="1" s="1"/>
  <c r="O18" i="1"/>
  <c r="P18" i="1" s="1"/>
  <c r="O19" i="1"/>
  <c r="P19" i="1" s="1"/>
  <c r="O20" i="1"/>
  <c r="P20" i="1" s="1"/>
  <c r="O21" i="1"/>
  <c r="P21" i="1" s="1"/>
  <c r="O22" i="1"/>
  <c r="P22" i="1" s="1"/>
  <c r="O23" i="1"/>
  <c r="P23" i="1" s="1"/>
  <c r="O24" i="1"/>
  <c r="P24" i="1" s="1"/>
  <c r="O25" i="1"/>
  <c r="P25" i="1" s="1"/>
  <c r="O26" i="1"/>
  <c r="P26" i="1" s="1"/>
  <c r="O27" i="1"/>
  <c r="P27" i="1" s="1"/>
  <c r="O28" i="1"/>
  <c r="P28" i="1" s="1"/>
  <c r="O29" i="1"/>
  <c r="P29" i="1" s="1"/>
  <c r="O30" i="1"/>
  <c r="P30" i="1" s="1"/>
  <c r="O31" i="1"/>
  <c r="P31" i="1" s="1"/>
  <c r="O32" i="1"/>
  <c r="P32" i="1" s="1"/>
  <c r="O33" i="1"/>
  <c r="P33" i="1" s="1"/>
  <c r="O34" i="1"/>
  <c r="P34" i="1" s="1"/>
  <c r="O35" i="1"/>
  <c r="P35" i="1" s="1"/>
  <c r="O36" i="1"/>
  <c r="P36" i="1" s="1"/>
  <c r="O37" i="1"/>
  <c r="P37" i="1" s="1"/>
  <c r="O38" i="1"/>
  <c r="P38" i="1" s="1"/>
  <c r="O39" i="1"/>
  <c r="P39" i="1" s="1"/>
  <c r="O40" i="1"/>
  <c r="P40" i="1" s="1"/>
  <c r="O41" i="1"/>
  <c r="P41" i="1" s="1"/>
  <c r="O42" i="1"/>
  <c r="P42" i="1" s="1"/>
  <c r="O43" i="1"/>
  <c r="P43" i="1" s="1"/>
  <c r="O44" i="1"/>
  <c r="P44" i="1" s="1"/>
  <c r="O45" i="1"/>
  <c r="P45" i="1" s="1"/>
  <c r="O46" i="1"/>
  <c r="P46" i="1" s="1"/>
  <c r="O47" i="1"/>
  <c r="P47" i="1" s="1"/>
  <c r="O48" i="1"/>
  <c r="P48" i="1" s="1"/>
  <c r="O49" i="1"/>
  <c r="P49" i="1" s="1"/>
  <c r="O50" i="1"/>
  <c r="P50" i="1" s="1"/>
  <c r="O51" i="1"/>
  <c r="P51" i="1" s="1"/>
  <c r="O52" i="1"/>
  <c r="P52" i="1" s="1"/>
  <c r="O53" i="1"/>
  <c r="P53" i="1" s="1"/>
  <c r="O54" i="1"/>
  <c r="P54" i="1" s="1"/>
  <c r="O55" i="1"/>
  <c r="P55" i="1" s="1"/>
  <c r="O56" i="1"/>
  <c r="P56" i="1" s="1"/>
  <c r="O57" i="1"/>
  <c r="P57" i="1" s="1"/>
  <c r="O58" i="1"/>
  <c r="P58" i="1" s="1"/>
  <c r="O59" i="1"/>
  <c r="P59" i="1" s="1"/>
  <c r="O60" i="1"/>
  <c r="P60" i="1" s="1"/>
  <c r="O61" i="1"/>
  <c r="P61" i="1" s="1"/>
  <c r="O62" i="1"/>
  <c r="P62" i="1" s="1"/>
  <c r="O63" i="1"/>
  <c r="P63" i="1" s="1"/>
  <c r="O64" i="1"/>
  <c r="P64" i="1" s="1"/>
  <c r="O65" i="1"/>
  <c r="P65" i="1" s="1"/>
  <c r="O66" i="1"/>
  <c r="P66" i="1" s="1"/>
  <c r="O67" i="1"/>
  <c r="P67" i="1" s="1"/>
  <c r="O68" i="1"/>
  <c r="P68" i="1" s="1"/>
  <c r="O69" i="1"/>
  <c r="P69" i="1" s="1"/>
  <c r="O70" i="1"/>
  <c r="P70" i="1" s="1"/>
  <c r="O71" i="1"/>
  <c r="P71" i="1" s="1"/>
  <c r="O72" i="1"/>
  <c r="P72" i="1" s="1"/>
  <c r="O73" i="1"/>
  <c r="P73" i="1" s="1"/>
  <c r="O74" i="1"/>
  <c r="P74" i="1" s="1"/>
  <c r="O75" i="1"/>
  <c r="P75" i="1" s="1"/>
  <c r="O76" i="1"/>
  <c r="P76" i="1" s="1"/>
  <c r="O77" i="1"/>
  <c r="P77" i="1" s="1"/>
  <c r="O78" i="1"/>
  <c r="P78" i="1" s="1"/>
  <c r="O79" i="1"/>
  <c r="P79" i="1" s="1"/>
  <c r="O80" i="1"/>
  <c r="P80" i="1" s="1"/>
  <c r="O81" i="1"/>
  <c r="P81" i="1" s="1"/>
  <c r="O82" i="1"/>
  <c r="P82" i="1" s="1"/>
  <c r="O83" i="1"/>
  <c r="P83" i="1" s="1"/>
  <c r="O84" i="1"/>
  <c r="P84" i="1" s="1"/>
  <c r="O85" i="1"/>
  <c r="P85" i="1" s="1"/>
  <c r="O86" i="1"/>
  <c r="P86" i="1" s="1"/>
  <c r="O87" i="1"/>
  <c r="P87" i="1" s="1"/>
  <c r="O88" i="1"/>
  <c r="P88" i="1" s="1"/>
  <c r="O89" i="1"/>
  <c r="P89" i="1" s="1"/>
  <c r="O90" i="1"/>
  <c r="P90" i="1" s="1"/>
  <c r="O91" i="1"/>
  <c r="P91" i="1" s="1"/>
  <c r="O92" i="1"/>
  <c r="P92" i="1" s="1"/>
  <c r="O93" i="1"/>
  <c r="P93" i="1" s="1"/>
  <c r="O94" i="1"/>
  <c r="P94" i="1" s="1"/>
  <c r="O95" i="1"/>
  <c r="P95" i="1" s="1"/>
  <c r="O96" i="1"/>
  <c r="P96" i="1" s="1"/>
  <c r="O97" i="1"/>
  <c r="P97" i="1" s="1"/>
  <c r="O98" i="1"/>
  <c r="P98" i="1" s="1"/>
  <c r="O99" i="1"/>
  <c r="P99" i="1" s="1"/>
  <c r="O100" i="1"/>
  <c r="P100" i="1" s="1"/>
  <c r="O101" i="1"/>
  <c r="P101" i="1" s="1"/>
  <c r="O102" i="1"/>
  <c r="P102" i="1" s="1"/>
  <c r="O103" i="1"/>
  <c r="P103" i="1" s="1"/>
  <c r="O104" i="1"/>
  <c r="P104" i="1" s="1"/>
  <c r="O105" i="1"/>
  <c r="P105" i="1" s="1"/>
  <c r="O106" i="1"/>
  <c r="P106" i="1" s="1"/>
  <c r="O107" i="1"/>
  <c r="P107" i="1" s="1"/>
  <c r="O108" i="1"/>
  <c r="P108" i="1" s="1"/>
  <c r="O109" i="1"/>
  <c r="P109" i="1" s="1"/>
  <c r="O110" i="1"/>
  <c r="P110" i="1" s="1"/>
  <c r="O111" i="1"/>
  <c r="P111" i="1" s="1"/>
  <c r="O112" i="1"/>
  <c r="P112" i="1" s="1"/>
  <c r="O113" i="1"/>
  <c r="P113" i="1" s="1"/>
  <c r="O114" i="1"/>
  <c r="P114" i="1" s="1"/>
  <c r="O115" i="1"/>
  <c r="P115" i="1" s="1"/>
  <c r="O116" i="1"/>
  <c r="P116" i="1" s="1"/>
  <c r="O117" i="1"/>
  <c r="P117" i="1" s="1"/>
  <c r="O118" i="1"/>
  <c r="P118" i="1" s="1"/>
  <c r="O119" i="1"/>
  <c r="P119" i="1" s="1"/>
  <c r="O120" i="1"/>
  <c r="P120" i="1" s="1"/>
  <c r="O121" i="1"/>
  <c r="P121" i="1" s="1"/>
  <c r="O122" i="1"/>
  <c r="P122" i="1" s="1"/>
  <c r="O123" i="1"/>
  <c r="P123" i="1" s="1"/>
  <c r="O124" i="1"/>
  <c r="P124" i="1" s="1"/>
  <c r="O125" i="1"/>
  <c r="P125" i="1" s="1"/>
  <c r="O126" i="1"/>
  <c r="P126" i="1" s="1"/>
  <c r="O127" i="1"/>
  <c r="P127" i="1" s="1"/>
  <c r="O128" i="1"/>
  <c r="P128" i="1" s="1"/>
  <c r="O129" i="1"/>
  <c r="P129" i="1" s="1"/>
  <c r="O130" i="1"/>
  <c r="P130" i="1" s="1"/>
  <c r="O131" i="1"/>
  <c r="P131" i="1" s="1"/>
  <c r="O132" i="1"/>
  <c r="P132" i="1" s="1"/>
  <c r="O133" i="1"/>
  <c r="P133" i="1" s="1"/>
  <c r="O134" i="1"/>
  <c r="P134" i="1" s="1"/>
  <c r="O135" i="1"/>
  <c r="P135" i="1" s="1"/>
  <c r="O136" i="1"/>
  <c r="P136" i="1" s="1"/>
  <c r="O137" i="1"/>
  <c r="P137" i="1" s="1"/>
  <c r="O138" i="1"/>
  <c r="P138" i="1" s="1"/>
  <c r="O139" i="1"/>
  <c r="P139" i="1" s="1"/>
  <c r="O140" i="1"/>
  <c r="P140" i="1" s="1"/>
  <c r="O141" i="1"/>
  <c r="P141" i="1" s="1"/>
  <c r="O142" i="1"/>
  <c r="P142" i="1" s="1"/>
  <c r="O143" i="1"/>
  <c r="P143" i="1" s="1"/>
  <c r="O144" i="1"/>
  <c r="P144" i="1" s="1"/>
  <c r="O145" i="1"/>
  <c r="P145" i="1" s="1"/>
  <c r="O146" i="1"/>
  <c r="P146" i="1" s="1"/>
  <c r="O147" i="1"/>
  <c r="P147" i="1" s="1"/>
  <c r="O148" i="1"/>
  <c r="P148" i="1" s="1"/>
  <c r="O149" i="1"/>
  <c r="P149" i="1" s="1"/>
  <c r="O150" i="1"/>
  <c r="P150" i="1" s="1"/>
  <c r="O151" i="1"/>
  <c r="P151" i="1" s="1"/>
  <c r="O152" i="1"/>
  <c r="P152" i="1" s="1"/>
  <c r="O153" i="1"/>
  <c r="P153" i="1" s="1"/>
  <c r="O154" i="1"/>
  <c r="P154" i="1" s="1"/>
  <c r="O155" i="1"/>
  <c r="P155" i="1" s="1"/>
  <c r="O156" i="1"/>
  <c r="P156" i="1" s="1"/>
  <c r="O157" i="1"/>
  <c r="P157" i="1" s="1"/>
  <c r="O158" i="1"/>
  <c r="P158" i="1" s="1"/>
  <c r="O159" i="1"/>
  <c r="P159" i="1" s="1"/>
  <c r="O160" i="1"/>
  <c r="P160" i="1" s="1"/>
  <c r="O161" i="1"/>
  <c r="P161" i="1" s="1"/>
  <c r="O162" i="1"/>
  <c r="P162" i="1" s="1"/>
  <c r="O163" i="1"/>
  <c r="P163" i="1" s="1"/>
  <c r="O164" i="1"/>
  <c r="P164" i="1" s="1"/>
  <c r="O165" i="1"/>
  <c r="P165" i="1" s="1"/>
  <c r="O166" i="1"/>
  <c r="P166" i="1" s="1"/>
  <c r="O167" i="1"/>
  <c r="P167" i="1" s="1"/>
  <c r="O168" i="1"/>
  <c r="P168" i="1" s="1"/>
  <c r="O169" i="1"/>
  <c r="P169" i="1" s="1"/>
  <c r="O170" i="1"/>
  <c r="P170" i="1" s="1"/>
  <c r="O171" i="1"/>
  <c r="P171" i="1" s="1"/>
  <c r="O172" i="1"/>
  <c r="P172" i="1" s="1"/>
  <c r="O173" i="1"/>
  <c r="P173" i="1" s="1"/>
  <c r="O174" i="1"/>
  <c r="P174" i="1" s="1"/>
  <c r="O175" i="1"/>
  <c r="P175" i="1" s="1"/>
  <c r="O176" i="1"/>
  <c r="P176" i="1" s="1"/>
  <c r="O177" i="1"/>
  <c r="P177" i="1" s="1"/>
  <c r="O178" i="1"/>
  <c r="P178" i="1" s="1"/>
  <c r="O179" i="1"/>
  <c r="P179" i="1" s="1"/>
  <c r="O180" i="1"/>
  <c r="P180" i="1" s="1"/>
  <c r="O181" i="1"/>
  <c r="P181" i="1" s="1"/>
  <c r="O182" i="1"/>
  <c r="P182" i="1" s="1"/>
  <c r="O183" i="1"/>
  <c r="P183" i="1" s="1"/>
  <c r="O184" i="1"/>
  <c r="P184" i="1" s="1"/>
  <c r="O185" i="1"/>
  <c r="P185" i="1" s="1"/>
  <c r="O186" i="1"/>
  <c r="P186" i="1" s="1"/>
  <c r="O187" i="1"/>
  <c r="P187" i="1" s="1"/>
  <c r="O188" i="1"/>
  <c r="P188" i="1" s="1"/>
  <c r="O189" i="1"/>
  <c r="P189" i="1" s="1"/>
  <c r="O190" i="1"/>
  <c r="P190" i="1" s="1"/>
  <c r="O191" i="1"/>
  <c r="P191" i="1" s="1"/>
  <c r="O192" i="1"/>
  <c r="P192" i="1" s="1"/>
  <c r="O193" i="1"/>
  <c r="P193" i="1" s="1"/>
  <c r="O194" i="1"/>
  <c r="P194" i="1" s="1"/>
  <c r="O195" i="1"/>
  <c r="P195" i="1" s="1"/>
  <c r="O196" i="1"/>
  <c r="P196" i="1" s="1"/>
  <c r="O197" i="1"/>
  <c r="P197" i="1" s="1"/>
  <c r="O198" i="1"/>
  <c r="P198" i="1" s="1"/>
  <c r="O199" i="1"/>
  <c r="P199" i="1" s="1"/>
  <c r="O200" i="1"/>
  <c r="P200" i="1" s="1"/>
  <c r="O201" i="1"/>
  <c r="P201" i="1" s="1"/>
  <c r="O202" i="1"/>
  <c r="P202" i="1" s="1"/>
  <c r="O203" i="1"/>
  <c r="P203" i="1" s="1"/>
  <c r="O204" i="1"/>
  <c r="P204" i="1" s="1"/>
  <c r="O205" i="1"/>
  <c r="P205" i="1" s="1"/>
  <c r="O206" i="1"/>
  <c r="P206" i="1" s="1"/>
  <c r="O207" i="1"/>
  <c r="P207" i="1" s="1"/>
  <c r="O208" i="1"/>
  <c r="P208" i="1" s="1"/>
  <c r="O209" i="1"/>
  <c r="P209" i="1" s="1"/>
  <c r="O210" i="1"/>
  <c r="P210" i="1" s="1"/>
  <c r="O211" i="1"/>
  <c r="P211" i="1" s="1"/>
  <c r="O212" i="1"/>
  <c r="P212" i="1" s="1"/>
  <c r="O213" i="1"/>
  <c r="P213" i="1" s="1"/>
  <c r="O214" i="1"/>
  <c r="P214" i="1" s="1"/>
  <c r="O215" i="1"/>
  <c r="P215" i="1" s="1"/>
  <c r="O216" i="1"/>
  <c r="P216" i="1" s="1"/>
  <c r="O217" i="1"/>
  <c r="P217" i="1" s="1"/>
  <c r="O218" i="1"/>
  <c r="P218" i="1" s="1"/>
  <c r="O219" i="1"/>
  <c r="P219" i="1" s="1"/>
  <c r="O220" i="1"/>
  <c r="P220" i="1" s="1"/>
  <c r="O221" i="1"/>
  <c r="P221" i="1" s="1"/>
  <c r="O222" i="1"/>
  <c r="P222" i="1" s="1"/>
  <c r="O223" i="1"/>
  <c r="P223" i="1" s="1"/>
  <c r="O224" i="1"/>
  <c r="P224" i="1" s="1"/>
  <c r="O225" i="1"/>
  <c r="P225" i="1" s="1"/>
  <c r="O226" i="1"/>
  <c r="P226" i="1" s="1"/>
  <c r="O227" i="1"/>
  <c r="P227" i="1" s="1"/>
  <c r="O228" i="1"/>
  <c r="P228" i="1" s="1"/>
  <c r="O229" i="1"/>
  <c r="P229" i="1" s="1"/>
  <c r="O230" i="1"/>
  <c r="P230" i="1" s="1"/>
  <c r="O231" i="1"/>
  <c r="P231" i="1" s="1"/>
  <c r="O232" i="1"/>
  <c r="P232" i="1" s="1"/>
  <c r="O233" i="1"/>
  <c r="P233" i="1" s="1"/>
  <c r="O234" i="1"/>
  <c r="P234" i="1" s="1"/>
  <c r="O235" i="1"/>
  <c r="P235" i="1" s="1"/>
  <c r="O236" i="1"/>
  <c r="P236" i="1" s="1"/>
  <c r="O237" i="1"/>
  <c r="P237" i="1" s="1"/>
  <c r="O238" i="1"/>
  <c r="P238" i="1" s="1"/>
  <c r="O239" i="1"/>
  <c r="P239" i="1" s="1"/>
  <c r="O240" i="1"/>
  <c r="P240" i="1" s="1"/>
  <c r="O241" i="1"/>
  <c r="P241" i="1" s="1"/>
  <c r="O242" i="1"/>
  <c r="P242" i="1" s="1"/>
  <c r="O243" i="1"/>
  <c r="P243" i="1" s="1"/>
  <c r="O244" i="1"/>
  <c r="P244" i="1" s="1"/>
  <c r="O245" i="1"/>
  <c r="P245" i="1" s="1"/>
  <c r="O246" i="1"/>
  <c r="P246" i="1" s="1"/>
  <c r="O247" i="1"/>
  <c r="P247" i="1" s="1"/>
  <c r="O248" i="1"/>
  <c r="P248" i="1" s="1"/>
  <c r="O249" i="1"/>
  <c r="P249" i="1" s="1"/>
  <c r="O250" i="1"/>
  <c r="P250" i="1" s="1"/>
  <c r="O251" i="1"/>
  <c r="P251" i="1" s="1"/>
  <c r="O252" i="1"/>
  <c r="P252" i="1" s="1"/>
  <c r="O253" i="1"/>
  <c r="P253" i="1" s="1"/>
  <c r="O254" i="1"/>
  <c r="P254" i="1" s="1"/>
  <c r="O255" i="1"/>
  <c r="P255" i="1" s="1"/>
  <c r="O256" i="1"/>
  <c r="P256" i="1" s="1"/>
  <c r="O257" i="1"/>
  <c r="P257" i="1" s="1"/>
  <c r="O258" i="1"/>
  <c r="P258" i="1" s="1"/>
  <c r="O259" i="1"/>
  <c r="P259" i="1" s="1"/>
  <c r="O260" i="1"/>
  <c r="P260" i="1" s="1"/>
  <c r="O261" i="1"/>
  <c r="P261" i="1" s="1"/>
  <c r="O262" i="1"/>
  <c r="P262" i="1" s="1"/>
  <c r="O263" i="1"/>
  <c r="P263" i="1" s="1"/>
  <c r="O264" i="1"/>
  <c r="P264" i="1" s="1"/>
  <c r="O265" i="1"/>
  <c r="P265" i="1" s="1"/>
  <c r="O266" i="1"/>
  <c r="P266" i="1" s="1"/>
  <c r="O267" i="1"/>
  <c r="P267" i="1" s="1"/>
  <c r="O268" i="1"/>
  <c r="P268" i="1" s="1"/>
  <c r="O269" i="1"/>
  <c r="P269" i="1" s="1"/>
  <c r="O270" i="1"/>
  <c r="P270" i="1" s="1"/>
  <c r="O271" i="1"/>
  <c r="P271" i="1" s="1"/>
  <c r="O272" i="1"/>
  <c r="P272" i="1" s="1"/>
  <c r="O273" i="1"/>
  <c r="P273" i="1" s="1"/>
  <c r="O274" i="1"/>
  <c r="P274" i="1" s="1"/>
  <c r="O275" i="1"/>
  <c r="P275" i="1" s="1"/>
  <c r="O276" i="1"/>
  <c r="P276" i="1" s="1"/>
  <c r="O277" i="1"/>
  <c r="P277" i="1" s="1"/>
  <c r="F4" i="6" l="1"/>
  <c r="U4" i="6"/>
  <c r="X3" i="1"/>
  <c r="H18" i="3"/>
  <c r="L4" i="6"/>
  <c r="BC4" i="1"/>
  <c r="BC5" i="1"/>
  <c r="AI5" i="1"/>
  <c r="S6" i="6"/>
  <c r="A9" i="6"/>
  <c r="A11" i="6" s="1"/>
  <c r="A13" i="6" s="1"/>
  <c r="A15" i="6" s="1"/>
  <c r="A17" i="6" s="1"/>
  <c r="A19" i="6" s="1"/>
  <c r="A21" i="6" s="1"/>
  <c r="A23" i="6" s="1"/>
  <c r="A25" i="6" s="1"/>
  <c r="A27" i="6" s="1"/>
  <c r="B7" i="6"/>
  <c r="B5" i="6"/>
  <c r="P8" i="6"/>
  <c r="S8" i="6"/>
  <c r="O8" i="6"/>
  <c r="K8" i="6"/>
  <c r="G8" i="6"/>
  <c r="G7" i="6" s="1"/>
  <c r="C8" i="6"/>
  <c r="P7" i="6"/>
  <c r="C7" i="6"/>
  <c r="R8" i="6"/>
  <c r="N8" i="6"/>
  <c r="J8" i="6"/>
  <c r="F8" i="6"/>
  <c r="M7" i="6"/>
  <c r="U8" i="6"/>
  <c r="Q8" i="6"/>
  <c r="M8" i="6"/>
  <c r="I8" i="6"/>
  <c r="E8" i="6"/>
  <c r="V7" i="6"/>
  <c r="J7" i="6"/>
  <c r="T8" i="6"/>
  <c r="L8" i="6"/>
  <c r="H8" i="6"/>
  <c r="D8" i="6"/>
  <c r="D7" i="6" s="1"/>
  <c r="S7" i="6"/>
  <c r="O10" i="6"/>
  <c r="K10" i="6"/>
  <c r="G10" i="6"/>
  <c r="G9" i="6" s="1"/>
  <c r="C10" i="6"/>
  <c r="P9" i="6"/>
  <c r="C9" i="6"/>
  <c r="T10" i="6"/>
  <c r="P10" i="6"/>
  <c r="H10" i="6"/>
  <c r="S9" i="6"/>
  <c r="R10" i="6"/>
  <c r="N10" i="6"/>
  <c r="J10" i="6"/>
  <c r="F10" i="6"/>
  <c r="M9" i="6"/>
  <c r="U10" i="6"/>
  <c r="Q10" i="6"/>
  <c r="M10" i="6"/>
  <c r="I10" i="6"/>
  <c r="E10" i="6"/>
  <c r="J9" i="6"/>
  <c r="L10" i="6"/>
  <c r="D10" i="6"/>
  <c r="D9" i="6" s="1"/>
  <c r="AI6" i="1"/>
  <c r="I18" i="3"/>
  <c r="Y6" i="1"/>
  <c r="BN6" i="1"/>
  <c r="V9" i="6" s="1"/>
  <c r="P6" i="1"/>
  <c r="L16" i="3"/>
  <c r="Y5" i="1"/>
  <c r="W7" i="6" s="1"/>
  <c r="Y4" i="1"/>
  <c r="W5" i="6" s="1"/>
  <c r="Y3" i="1"/>
  <c r="I21" i="3"/>
  <c r="AI3" i="1"/>
  <c r="L21" i="3" s="1"/>
  <c r="I23" i="3"/>
  <c r="AS3" i="1"/>
  <c r="L23" i="3" s="1"/>
  <c r="BM3" i="1"/>
  <c r="H26" i="3"/>
  <c r="J25" i="3"/>
  <c r="BC3" i="1"/>
  <c r="L28" i="3"/>
  <c r="J18" i="3"/>
  <c r="BN5" i="1"/>
  <c r="BO5" i="1" s="1"/>
  <c r="BP5" i="1" s="1"/>
  <c r="BN4" i="1"/>
  <c r="BO4" i="1" s="1"/>
  <c r="BP4" i="1" s="1"/>
  <c r="H29" i="3"/>
  <c r="J28" i="3"/>
  <c r="J23" i="3"/>
  <c r="H24" i="3"/>
  <c r="H19" i="3"/>
  <c r="H22" i="3"/>
  <c r="J21" i="3"/>
  <c r="BN3" i="1"/>
  <c r="BQ3" i="1" s="1"/>
  <c r="J16" i="3"/>
  <c r="H17" i="3"/>
  <c r="C28" i="3"/>
  <c r="G28" i="3" s="1"/>
  <c r="I28" i="3" s="1"/>
  <c r="G10" i="3"/>
  <c r="J10" i="3"/>
  <c r="A10" i="3"/>
  <c r="B7" i="3"/>
  <c r="V3" i="6" l="1"/>
  <c r="W3" i="6"/>
  <c r="O14" i="6"/>
  <c r="S10" i="6"/>
  <c r="B9" i="6"/>
  <c r="BO6" i="1"/>
  <c r="BP6" i="1" s="1"/>
  <c r="W9" i="6"/>
  <c r="G14" i="6"/>
  <c r="G13" i="6" s="1"/>
  <c r="N14" i="6"/>
  <c r="B25" i="6"/>
  <c r="M13" i="6"/>
  <c r="R26" i="6"/>
  <c r="N26" i="6"/>
  <c r="J26" i="6"/>
  <c r="F26" i="6"/>
  <c r="W25" i="6"/>
  <c r="M25" i="6"/>
  <c r="U26" i="6"/>
  <c r="Q26" i="6"/>
  <c r="M26" i="6"/>
  <c r="I26" i="6"/>
  <c r="E26" i="6"/>
  <c r="V25" i="6"/>
  <c r="J25" i="6"/>
  <c r="S26" i="6"/>
  <c r="G26" i="6"/>
  <c r="G25" i="6" s="1"/>
  <c r="P25" i="6"/>
  <c r="T26" i="6"/>
  <c r="P26" i="6"/>
  <c r="L26" i="6"/>
  <c r="H26" i="6"/>
  <c r="D26" i="6"/>
  <c r="D25" i="6" s="1"/>
  <c r="S25" i="6"/>
  <c r="C25" i="6"/>
  <c r="O26" i="6"/>
  <c r="K26" i="6"/>
  <c r="C26" i="6"/>
  <c r="B27" i="6"/>
  <c r="A29" i="6"/>
  <c r="U28" i="6"/>
  <c r="Q28" i="6"/>
  <c r="M28" i="6"/>
  <c r="I28" i="6"/>
  <c r="E28" i="6"/>
  <c r="V27" i="6"/>
  <c r="J27" i="6"/>
  <c r="T28" i="6"/>
  <c r="P28" i="6"/>
  <c r="L28" i="6"/>
  <c r="H28" i="6"/>
  <c r="D28" i="6"/>
  <c r="D27" i="6" s="1"/>
  <c r="S27" i="6"/>
  <c r="C27" i="6"/>
  <c r="S28" i="6"/>
  <c r="O28" i="6"/>
  <c r="K28" i="6"/>
  <c r="G28" i="6"/>
  <c r="G27" i="6" s="1"/>
  <c r="C28" i="6"/>
  <c r="P27" i="6"/>
  <c r="R28" i="6"/>
  <c r="N28" i="6"/>
  <c r="J28" i="6"/>
  <c r="F28" i="6"/>
  <c r="W27" i="6"/>
  <c r="M27" i="6"/>
  <c r="W13" i="6"/>
  <c r="R14" i="6"/>
  <c r="K14" i="6"/>
  <c r="F14" i="6"/>
  <c r="P13" i="6"/>
  <c r="C13" i="6"/>
  <c r="S13" i="6"/>
  <c r="H14" i="6"/>
  <c r="P14" i="6"/>
  <c r="V13" i="6"/>
  <c r="I14" i="6"/>
  <c r="Q14" i="6"/>
  <c r="B13" i="6"/>
  <c r="D14" i="6"/>
  <c r="D13" i="6" s="1"/>
  <c r="L14" i="6"/>
  <c r="T14" i="6"/>
  <c r="J13" i="6"/>
  <c r="E14" i="6"/>
  <c r="M14" i="6"/>
  <c r="U14" i="6"/>
  <c r="J14" i="6"/>
  <c r="C14" i="6"/>
  <c r="S14" i="6"/>
  <c r="B11" i="6"/>
  <c r="S12" i="6"/>
  <c r="O12" i="6"/>
  <c r="K12" i="6"/>
  <c r="G12" i="6"/>
  <c r="G11" i="6" s="1"/>
  <c r="C12" i="6"/>
  <c r="P11" i="6"/>
  <c r="C11" i="6"/>
  <c r="T12" i="6"/>
  <c r="P12" i="6"/>
  <c r="H12" i="6"/>
  <c r="S11" i="6"/>
  <c r="R12" i="6"/>
  <c r="N12" i="6"/>
  <c r="J12" i="6"/>
  <c r="F12" i="6"/>
  <c r="W11" i="6"/>
  <c r="M11" i="6"/>
  <c r="U12" i="6"/>
  <c r="Q12" i="6"/>
  <c r="M12" i="6"/>
  <c r="I12" i="6"/>
  <c r="E12" i="6"/>
  <c r="V11" i="6"/>
  <c r="J11" i="6"/>
  <c r="L12" i="6"/>
  <c r="D12" i="6"/>
  <c r="D11" i="6" s="1"/>
  <c r="L18" i="3"/>
  <c r="B30" i="3"/>
  <c r="L25" i="3"/>
  <c r="BO3" i="1"/>
  <c r="J30" i="3"/>
  <c r="A31" i="6" l="1"/>
  <c r="B29" i="6"/>
  <c r="S30" i="6"/>
  <c r="O30" i="6"/>
  <c r="K30" i="6"/>
  <c r="G30" i="6"/>
  <c r="G29" i="6" s="1"/>
  <c r="C30" i="6"/>
  <c r="P29" i="6"/>
  <c r="R30" i="6"/>
  <c r="N30" i="6"/>
  <c r="J30" i="6"/>
  <c r="F30" i="6"/>
  <c r="W29" i="6"/>
  <c r="M29" i="6"/>
  <c r="U30" i="6"/>
  <c r="Q30" i="6"/>
  <c r="M30" i="6"/>
  <c r="I30" i="6"/>
  <c r="E30" i="6"/>
  <c r="V29" i="6"/>
  <c r="J29" i="6"/>
  <c r="T30" i="6"/>
  <c r="P30" i="6"/>
  <c r="L30" i="6"/>
  <c r="H30" i="6"/>
  <c r="D30" i="6"/>
  <c r="D29" i="6" s="1"/>
  <c r="S29" i="6"/>
  <c r="C29" i="6"/>
  <c r="B15" i="6"/>
  <c r="J31" i="3"/>
  <c r="BP3" i="1"/>
  <c r="C31" i="3" s="1"/>
  <c r="A33" i="6" l="1"/>
  <c r="B31" i="6"/>
  <c r="U32" i="6"/>
  <c r="Q32" i="6"/>
  <c r="M32" i="6"/>
  <c r="I32" i="6"/>
  <c r="E32" i="6"/>
  <c r="V31" i="6"/>
  <c r="J31" i="6"/>
  <c r="T32" i="6"/>
  <c r="P32" i="6"/>
  <c r="L32" i="6"/>
  <c r="H32" i="6"/>
  <c r="D32" i="6"/>
  <c r="D31" i="6" s="1"/>
  <c r="S31" i="6"/>
  <c r="C31" i="6"/>
  <c r="S32" i="6"/>
  <c r="O32" i="6"/>
  <c r="K32" i="6"/>
  <c r="G32" i="6"/>
  <c r="G31" i="6" s="1"/>
  <c r="C32" i="6"/>
  <c r="P31" i="6"/>
  <c r="R32" i="6"/>
  <c r="N32" i="6"/>
  <c r="J32" i="6"/>
  <c r="F32" i="6"/>
  <c r="W31" i="6"/>
  <c r="M31" i="6"/>
  <c r="S16" i="6"/>
  <c r="O16" i="6"/>
  <c r="K16" i="6"/>
  <c r="G16" i="6"/>
  <c r="G15" i="6" s="1"/>
  <c r="C16" i="6"/>
  <c r="P15" i="6"/>
  <c r="C15" i="6"/>
  <c r="T16" i="6"/>
  <c r="L16" i="6"/>
  <c r="D16" i="6"/>
  <c r="D15" i="6" s="1"/>
  <c r="B17" i="6"/>
  <c r="R16" i="6"/>
  <c r="N16" i="6"/>
  <c r="J16" i="6"/>
  <c r="F16" i="6"/>
  <c r="W15" i="6"/>
  <c r="M15" i="6"/>
  <c r="U16" i="6"/>
  <c r="Q16" i="6"/>
  <c r="M16" i="6"/>
  <c r="I16" i="6"/>
  <c r="E16" i="6"/>
  <c r="V15" i="6"/>
  <c r="J15" i="6"/>
  <c r="P16" i="6"/>
  <c r="H16" i="6"/>
  <c r="S15" i="6"/>
  <c r="A35" i="6" l="1"/>
  <c r="B33" i="6"/>
  <c r="S34" i="6"/>
  <c r="O34" i="6"/>
  <c r="K34" i="6"/>
  <c r="G34" i="6"/>
  <c r="G33" i="6" s="1"/>
  <c r="C34" i="6"/>
  <c r="P33" i="6"/>
  <c r="R34" i="6"/>
  <c r="N34" i="6"/>
  <c r="J34" i="6"/>
  <c r="F34" i="6"/>
  <c r="W33" i="6"/>
  <c r="M33" i="6"/>
  <c r="U34" i="6"/>
  <c r="Q34" i="6"/>
  <c r="M34" i="6"/>
  <c r="I34" i="6"/>
  <c r="E34" i="6"/>
  <c r="V33" i="6"/>
  <c r="J33" i="6"/>
  <c r="T34" i="6"/>
  <c r="P34" i="6"/>
  <c r="L34" i="6"/>
  <c r="H34" i="6"/>
  <c r="D34" i="6"/>
  <c r="D33" i="6" s="1"/>
  <c r="S33" i="6"/>
  <c r="C33" i="6"/>
  <c r="T18" i="6"/>
  <c r="P18" i="6"/>
  <c r="L18" i="6"/>
  <c r="H18" i="6"/>
  <c r="D18" i="6"/>
  <c r="D17" i="6" s="1"/>
  <c r="S17" i="6"/>
  <c r="C17" i="6"/>
  <c r="M18" i="6"/>
  <c r="E18" i="6"/>
  <c r="J17" i="6"/>
  <c r="S18" i="6"/>
  <c r="O18" i="6"/>
  <c r="K18" i="6"/>
  <c r="G18" i="6"/>
  <c r="G17" i="6" s="1"/>
  <c r="C18" i="6"/>
  <c r="P17" i="6"/>
  <c r="B19" i="6"/>
  <c r="R18" i="6"/>
  <c r="N18" i="6"/>
  <c r="J18" i="6"/>
  <c r="F18" i="6"/>
  <c r="W17" i="6"/>
  <c r="M17" i="6"/>
  <c r="U18" i="6"/>
  <c r="Q18" i="6"/>
  <c r="I18" i="6"/>
  <c r="V17" i="6"/>
  <c r="B35" i="6" l="1"/>
  <c r="A37" i="6"/>
  <c r="U36" i="6"/>
  <c r="Q36" i="6"/>
  <c r="M36" i="6"/>
  <c r="I36" i="6"/>
  <c r="E36" i="6"/>
  <c r="V35" i="6"/>
  <c r="J35" i="6"/>
  <c r="T36" i="6"/>
  <c r="P36" i="6"/>
  <c r="L36" i="6"/>
  <c r="H36" i="6"/>
  <c r="D36" i="6"/>
  <c r="D35" i="6" s="1"/>
  <c r="S35" i="6"/>
  <c r="C35" i="6"/>
  <c r="S36" i="6"/>
  <c r="O36" i="6"/>
  <c r="K36" i="6"/>
  <c r="G36" i="6"/>
  <c r="G35" i="6" s="1"/>
  <c r="C36" i="6"/>
  <c r="P35" i="6"/>
  <c r="R36" i="6"/>
  <c r="N36" i="6"/>
  <c r="J36" i="6"/>
  <c r="F36" i="6"/>
  <c r="W35" i="6"/>
  <c r="M35" i="6"/>
  <c r="S20" i="6"/>
  <c r="C20" i="6"/>
  <c r="G20" i="6"/>
  <c r="G19" i="6" s="1"/>
  <c r="O20" i="6"/>
  <c r="P19" i="6"/>
  <c r="B21" i="6"/>
  <c r="R20" i="6"/>
  <c r="K20" i="6"/>
  <c r="C19" i="6"/>
  <c r="S19" i="6"/>
  <c r="P20" i="6"/>
  <c r="E20" i="6"/>
  <c r="U20" i="6"/>
  <c r="F20" i="6"/>
  <c r="Q20" i="6"/>
  <c r="D20" i="6"/>
  <c r="D19" i="6" s="1"/>
  <c r="T20" i="6"/>
  <c r="I20" i="6"/>
  <c r="J20" i="6"/>
  <c r="L20" i="6"/>
  <c r="V19" i="6"/>
  <c r="W19" i="6"/>
  <c r="H20" i="6"/>
  <c r="J19" i="6"/>
  <c r="M20" i="6"/>
  <c r="M19" i="6"/>
  <c r="N20" i="6"/>
  <c r="A39" i="6" l="1"/>
  <c r="B37" i="6"/>
  <c r="S38" i="6"/>
  <c r="O38" i="6"/>
  <c r="K38" i="6"/>
  <c r="G38" i="6"/>
  <c r="G37" i="6" s="1"/>
  <c r="C38" i="6"/>
  <c r="P37" i="6"/>
  <c r="R38" i="6"/>
  <c r="N38" i="6"/>
  <c r="J38" i="6"/>
  <c r="F38" i="6"/>
  <c r="W37" i="6"/>
  <c r="M37" i="6"/>
  <c r="U38" i="6"/>
  <c r="Q38" i="6"/>
  <c r="M38" i="6"/>
  <c r="I38" i="6"/>
  <c r="E38" i="6"/>
  <c r="V37" i="6"/>
  <c r="J37" i="6"/>
  <c r="T38" i="6"/>
  <c r="P38" i="6"/>
  <c r="L38" i="6"/>
  <c r="H38" i="6"/>
  <c r="D38" i="6"/>
  <c r="D37" i="6" s="1"/>
  <c r="S37" i="6"/>
  <c r="C37" i="6"/>
  <c r="B23" i="6"/>
  <c r="U22" i="6"/>
  <c r="Q22" i="6"/>
  <c r="M22" i="6"/>
  <c r="I22" i="6"/>
  <c r="E22" i="6"/>
  <c r="V21" i="6"/>
  <c r="J21" i="6"/>
  <c r="J22" i="6"/>
  <c r="W21" i="6"/>
  <c r="T22" i="6"/>
  <c r="P22" i="6"/>
  <c r="L22" i="6"/>
  <c r="H22" i="6"/>
  <c r="D22" i="6"/>
  <c r="D21" i="6" s="1"/>
  <c r="S21" i="6"/>
  <c r="S22" i="6"/>
  <c r="O22" i="6"/>
  <c r="K22" i="6"/>
  <c r="G22" i="6"/>
  <c r="G21" i="6" s="1"/>
  <c r="C22" i="6"/>
  <c r="P21" i="6"/>
  <c r="C21" i="6"/>
  <c r="R22" i="6"/>
  <c r="N22" i="6"/>
  <c r="F22" i="6"/>
  <c r="M21" i="6"/>
  <c r="A41" i="6" l="1"/>
  <c r="B39" i="6"/>
  <c r="T40" i="6"/>
  <c r="P40" i="6"/>
  <c r="L40" i="6"/>
  <c r="H40" i="6"/>
  <c r="D40" i="6"/>
  <c r="D39" i="6" s="1"/>
  <c r="S39" i="6"/>
  <c r="S40" i="6"/>
  <c r="O40" i="6"/>
  <c r="K40" i="6"/>
  <c r="G40" i="6"/>
  <c r="G39" i="6" s="1"/>
  <c r="C40" i="6"/>
  <c r="P39" i="6"/>
  <c r="C39" i="6"/>
  <c r="R40" i="6"/>
  <c r="N40" i="6"/>
  <c r="J40" i="6"/>
  <c r="F40" i="6"/>
  <c r="W39" i="6"/>
  <c r="M39" i="6"/>
  <c r="U40" i="6"/>
  <c r="Q40" i="6"/>
  <c r="M40" i="6"/>
  <c r="I40" i="6"/>
  <c r="E40" i="6"/>
  <c r="V39" i="6"/>
  <c r="J39" i="6"/>
  <c r="U24" i="6"/>
  <c r="Q24" i="6"/>
  <c r="M24" i="6"/>
  <c r="I24" i="6"/>
  <c r="E24" i="6"/>
  <c r="V23" i="6"/>
  <c r="J23" i="6"/>
  <c r="R24" i="6"/>
  <c r="F24" i="6"/>
  <c r="W23" i="6"/>
  <c r="T24" i="6"/>
  <c r="P24" i="6"/>
  <c r="L24" i="6"/>
  <c r="H24" i="6"/>
  <c r="D24" i="6"/>
  <c r="D23" i="6" s="1"/>
  <c r="S23" i="6"/>
  <c r="S24" i="6"/>
  <c r="O24" i="6"/>
  <c r="K24" i="6"/>
  <c r="G24" i="6"/>
  <c r="G23" i="6" s="1"/>
  <c r="C24" i="6"/>
  <c r="P23" i="6"/>
  <c r="C23" i="6"/>
  <c r="N24" i="6"/>
  <c r="J24" i="6"/>
  <c r="M23" i="6"/>
  <c r="A43" i="6" l="1"/>
  <c r="B41" i="6"/>
  <c r="R42" i="6"/>
  <c r="N42" i="6"/>
  <c r="J42" i="6"/>
  <c r="F42" i="6"/>
  <c r="W41" i="6"/>
  <c r="M41" i="6"/>
  <c r="U42" i="6"/>
  <c r="Q42" i="6"/>
  <c r="M42" i="6"/>
  <c r="I42" i="6"/>
  <c r="E42" i="6"/>
  <c r="V41" i="6"/>
  <c r="J41" i="6"/>
  <c r="T42" i="6"/>
  <c r="P42" i="6"/>
  <c r="L42" i="6"/>
  <c r="H42" i="6"/>
  <c r="D42" i="6"/>
  <c r="D41" i="6" s="1"/>
  <c r="S41" i="6"/>
  <c r="C41" i="6"/>
  <c r="S42" i="6"/>
  <c r="O42" i="6"/>
  <c r="K42" i="6"/>
  <c r="G42" i="6"/>
  <c r="G41" i="6" s="1"/>
  <c r="C42" i="6"/>
  <c r="P41" i="6"/>
  <c r="B43" i="6" l="1"/>
  <c r="A45" i="6"/>
  <c r="T44" i="6"/>
  <c r="P44" i="6"/>
  <c r="L44" i="6"/>
  <c r="H44" i="6"/>
  <c r="D44" i="6"/>
  <c r="D43" i="6" s="1"/>
  <c r="S43" i="6"/>
  <c r="C43" i="6"/>
  <c r="S44" i="6"/>
  <c r="O44" i="6"/>
  <c r="K44" i="6"/>
  <c r="G44" i="6"/>
  <c r="G43" i="6" s="1"/>
  <c r="C44" i="6"/>
  <c r="P43" i="6"/>
  <c r="R44" i="6"/>
  <c r="N44" i="6"/>
  <c r="J44" i="6"/>
  <c r="F44" i="6"/>
  <c r="W43" i="6"/>
  <c r="M43" i="6"/>
  <c r="U44" i="6"/>
  <c r="Q44" i="6"/>
  <c r="M44" i="6"/>
  <c r="I44" i="6"/>
  <c r="E44" i="6"/>
  <c r="V43" i="6"/>
  <c r="J43" i="6"/>
  <c r="A47" i="6" l="1"/>
  <c r="B45" i="6"/>
  <c r="R46" i="6"/>
  <c r="N46" i="6"/>
  <c r="J46" i="6"/>
  <c r="F46" i="6"/>
  <c r="W45" i="6"/>
  <c r="M45" i="6"/>
  <c r="U46" i="6"/>
  <c r="Q46" i="6"/>
  <c r="M46" i="6"/>
  <c r="I46" i="6"/>
  <c r="E46" i="6"/>
  <c r="V45" i="6"/>
  <c r="J45" i="6"/>
  <c r="T46" i="6"/>
  <c r="P46" i="6"/>
  <c r="L46" i="6"/>
  <c r="H46" i="6"/>
  <c r="D46" i="6"/>
  <c r="D45" i="6" s="1"/>
  <c r="S45" i="6"/>
  <c r="C45" i="6"/>
  <c r="S46" i="6"/>
  <c r="O46" i="6"/>
  <c r="K46" i="6"/>
  <c r="G46" i="6"/>
  <c r="G45" i="6" s="1"/>
  <c r="C46" i="6"/>
  <c r="P45" i="6"/>
  <c r="A49" i="6" l="1"/>
  <c r="B47" i="6"/>
  <c r="T48" i="6"/>
  <c r="P48" i="6"/>
  <c r="L48" i="6"/>
  <c r="H48" i="6"/>
  <c r="D48" i="6"/>
  <c r="D47" i="6" s="1"/>
  <c r="S47" i="6"/>
  <c r="C47" i="6"/>
  <c r="S48" i="6"/>
  <c r="O48" i="6"/>
  <c r="K48" i="6"/>
  <c r="G48" i="6"/>
  <c r="G47" i="6" s="1"/>
  <c r="C48" i="6"/>
  <c r="P47" i="6"/>
  <c r="R48" i="6"/>
  <c r="N48" i="6"/>
  <c r="J48" i="6"/>
  <c r="F48" i="6"/>
  <c r="W47" i="6"/>
  <c r="M47" i="6"/>
  <c r="U48" i="6"/>
  <c r="Q48" i="6"/>
  <c r="M48" i="6"/>
  <c r="I48" i="6"/>
  <c r="E48" i="6"/>
  <c r="V47" i="6"/>
  <c r="J47" i="6"/>
  <c r="A51" i="6" l="1"/>
  <c r="B49" i="6"/>
  <c r="R50" i="6"/>
  <c r="N50" i="6"/>
  <c r="J50" i="6"/>
  <c r="F50" i="6"/>
  <c r="W49" i="6"/>
  <c r="M49" i="6"/>
  <c r="U50" i="6"/>
  <c r="Q50" i="6"/>
  <c r="M50" i="6"/>
  <c r="I50" i="6"/>
  <c r="E50" i="6"/>
  <c r="V49" i="6"/>
  <c r="J49" i="6"/>
  <c r="T50" i="6"/>
  <c r="P50" i="6"/>
  <c r="L50" i="6"/>
  <c r="H50" i="6"/>
  <c r="D50" i="6"/>
  <c r="D49" i="6" s="1"/>
  <c r="S49" i="6"/>
  <c r="C49" i="6"/>
  <c r="S50" i="6"/>
  <c r="O50" i="6"/>
  <c r="K50" i="6"/>
  <c r="G50" i="6"/>
  <c r="G49" i="6" s="1"/>
  <c r="C50" i="6"/>
  <c r="P49" i="6"/>
  <c r="B51" i="6" l="1"/>
  <c r="A53" i="6"/>
  <c r="T52" i="6"/>
  <c r="P52" i="6"/>
  <c r="L52" i="6"/>
  <c r="H52" i="6"/>
  <c r="D52" i="6"/>
  <c r="D51" i="6" s="1"/>
  <c r="S51" i="6"/>
  <c r="C51" i="6"/>
  <c r="S52" i="6"/>
  <c r="O52" i="6"/>
  <c r="K52" i="6"/>
  <c r="G52" i="6"/>
  <c r="G51" i="6" s="1"/>
  <c r="C52" i="6"/>
  <c r="P51" i="6"/>
  <c r="R52" i="6"/>
  <c r="N52" i="6"/>
  <c r="J52" i="6"/>
  <c r="F52" i="6"/>
  <c r="W51" i="6"/>
  <c r="M51" i="6"/>
  <c r="U52" i="6"/>
  <c r="Q52" i="6"/>
  <c r="M52" i="6"/>
  <c r="I52" i="6"/>
  <c r="E52" i="6"/>
  <c r="V51" i="6"/>
  <c r="J51" i="6"/>
  <c r="A55" i="6" l="1"/>
  <c r="B53" i="6"/>
  <c r="R54" i="6"/>
  <c r="N54" i="6"/>
  <c r="J54" i="6"/>
  <c r="F54" i="6"/>
  <c r="W53" i="6"/>
  <c r="M53" i="6"/>
  <c r="U54" i="6"/>
  <c r="Q54" i="6"/>
  <c r="M54" i="6"/>
  <c r="I54" i="6"/>
  <c r="E54" i="6"/>
  <c r="V53" i="6"/>
  <c r="J53" i="6"/>
  <c r="T54" i="6"/>
  <c r="P54" i="6"/>
  <c r="L54" i="6"/>
  <c r="H54" i="6"/>
  <c r="D54" i="6"/>
  <c r="D53" i="6" s="1"/>
  <c r="S53" i="6"/>
  <c r="C53" i="6"/>
  <c r="S54" i="6"/>
  <c r="O54" i="6"/>
  <c r="K54" i="6"/>
  <c r="G54" i="6"/>
  <c r="G53" i="6" s="1"/>
  <c r="C54" i="6"/>
  <c r="P53" i="6"/>
  <c r="A57" i="6" l="1"/>
  <c r="B55" i="6"/>
  <c r="T56" i="6"/>
  <c r="P56" i="6"/>
  <c r="L56" i="6"/>
  <c r="H56" i="6"/>
  <c r="D56" i="6"/>
  <c r="D55" i="6" s="1"/>
  <c r="S55" i="6"/>
  <c r="C55" i="6"/>
  <c r="S56" i="6"/>
  <c r="O56" i="6"/>
  <c r="K56" i="6"/>
  <c r="G56" i="6"/>
  <c r="G55" i="6" s="1"/>
  <c r="C56" i="6"/>
  <c r="P55" i="6"/>
  <c r="R56" i="6"/>
  <c r="N56" i="6"/>
  <c r="J56" i="6"/>
  <c r="F56" i="6"/>
  <c r="W55" i="6"/>
  <c r="M55" i="6"/>
  <c r="U56" i="6"/>
  <c r="Q56" i="6"/>
  <c r="M56" i="6"/>
  <c r="I56" i="6"/>
  <c r="E56" i="6"/>
  <c r="V55" i="6"/>
  <c r="J55" i="6"/>
  <c r="A59" i="6" l="1"/>
  <c r="B57" i="6"/>
  <c r="U58" i="6"/>
  <c r="Q58" i="6"/>
  <c r="M58" i="6"/>
  <c r="I58" i="6"/>
  <c r="E58" i="6"/>
  <c r="V57" i="6"/>
  <c r="J57" i="6"/>
  <c r="T58" i="6"/>
  <c r="P58" i="6"/>
  <c r="L58" i="6"/>
  <c r="H58" i="6"/>
  <c r="D58" i="6"/>
  <c r="D57" i="6" s="1"/>
  <c r="S57" i="6"/>
  <c r="S58" i="6"/>
  <c r="O58" i="6"/>
  <c r="K58" i="6"/>
  <c r="G58" i="6"/>
  <c r="G57" i="6" s="1"/>
  <c r="C58" i="6"/>
  <c r="P57" i="6"/>
  <c r="C57" i="6"/>
  <c r="R58" i="6"/>
  <c r="N58" i="6"/>
  <c r="J58" i="6"/>
  <c r="F58" i="6"/>
  <c r="W57" i="6"/>
  <c r="M57" i="6"/>
  <c r="B59" i="6" l="1"/>
  <c r="A61" i="6"/>
  <c r="S60" i="6"/>
  <c r="O60" i="6"/>
  <c r="K60" i="6"/>
  <c r="G60" i="6"/>
  <c r="G59" i="6" s="1"/>
  <c r="C60" i="6"/>
  <c r="P59" i="6"/>
  <c r="R60" i="6"/>
  <c r="N60" i="6"/>
  <c r="J60" i="6"/>
  <c r="F60" i="6"/>
  <c r="W59" i="6"/>
  <c r="M59" i="6"/>
  <c r="U60" i="6"/>
  <c r="Q60" i="6"/>
  <c r="M60" i="6"/>
  <c r="I60" i="6"/>
  <c r="E60" i="6"/>
  <c r="V59" i="6"/>
  <c r="J59" i="6"/>
  <c r="T60" i="6"/>
  <c r="P60" i="6"/>
  <c r="L60" i="6"/>
  <c r="H60" i="6"/>
  <c r="D60" i="6"/>
  <c r="D59" i="6" s="1"/>
  <c r="S59" i="6"/>
  <c r="C59" i="6"/>
  <c r="A63" i="6" l="1"/>
  <c r="B61" i="6"/>
  <c r="U62" i="6"/>
  <c r="Q62" i="6"/>
  <c r="M62" i="6"/>
  <c r="I62" i="6"/>
  <c r="E62" i="6"/>
  <c r="V61" i="6"/>
  <c r="J61" i="6"/>
  <c r="T62" i="6"/>
  <c r="P62" i="6"/>
  <c r="L62" i="6"/>
  <c r="H62" i="6"/>
  <c r="D62" i="6"/>
  <c r="D61" i="6" s="1"/>
  <c r="S61" i="6"/>
  <c r="C61" i="6"/>
  <c r="S62" i="6"/>
  <c r="O62" i="6"/>
  <c r="K62" i="6"/>
  <c r="G62" i="6"/>
  <c r="G61" i="6" s="1"/>
  <c r="C62" i="6"/>
  <c r="P61" i="6"/>
  <c r="R62" i="6"/>
  <c r="N62" i="6"/>
  <c r="J62" i="6"/>
  <c r="F62" i="6"/>
  <c r="W61" i="6"/>
  <c r="M61" i="6"/>
  <c r="A65" i="6" l="1"/>
  <c r="B63" i="6"/>
  <c r="U64" i="6"/>
  <c r="R64" i="6"/>
  <c r="N64" i="6"/>
  <c r="J64" i="6"/>
  <c r="F64" i="6"/>
  <c r="W63" i="6"/>
  <c r="M63" i="6"/>
  <c r="Q64" i="6"/>
  <c r="M64" i="6"/>
  <c r="I64" i="6"/>
  <c r="E64" i="6"/>
  <c r="V63" i="6"/>
  <c r="J63" i="6"/>
  <c r="T64" i="6"/>
  <c r="P64" i="6"/>
  <c r="L64" i="6"/>
  <c r="H64" i="6"/>
  <c r="D64" i="6"/>
  <c r="D63" i="6" s="1"/>
  <c r="S63" i="6"/>
  <c r="S64" i="6"/>
  <c r="O64" i="6"/>
  <c r="K64" i="6"/>
  <c r="G64" i="6"/>
  <c r="G63" i="6" s="1"/>
  <c r="C64" i="6"/>
  <c r="P63" i="6"/>
  <c r="C63" i="6"/>
  <c r="A67" i="6" l="1"/>
  <c r="B65" i="6"/>
  <c r="S66" i="6"/>
  <c r="O66" i="6"/>
  <c r="K66" i="6"/>
  <c r="G66" i="6"/>
  <c r="G65" i="6" s="1"/>
  <c r="C66" i="6"/>
  <c r="P65" i="6"/>
  <c r="R66" i="6"/>
  <c r="M66" i="6"/>
  <c r="H66" i="6"/>
  <c r="W65" i="6"/>
  <c r="J65" i="6"/>
  <c r="Q66" i="6"/>
  <c r="L66" i="6"/>
  <c r="F66" i="6"/>
  <c r="V65" i="6"/>
  <c r="C65" i="6"/>
  <c r="U66" i="6"/>
  <c r="P66" i="6"/>
  <c r="J66" i="6"/>
  <c r="E66" i="6"/>
  <c r="S65" i="6"/>
  <c r="T66" i="6"/>
  <c r="N66" i="6"/>
  <c r="I66" i="6"/>
  <c r="D66" i="6"/>
  <c r="D65" i="6" s="1"/>
  <c r="M65" i="6"/>
  <c r="B67" i="6" l="1"/>
  <c r="A69" i="6"/>
  <c r="U68" i="6"/>
  <c r="Q68" i="6"/>
  <c r="M68" i="6"/>
  <c r="I68" i="6"/>
  <c r="E68" i="6"/>
  <c r="V67" i="6"/>
  <c r="J67" i="6"/>
  <c r="S68" i="6"/>
  <c r="N68" i="6"/>
  <c r="H68" i="6"/>
  <c r="C68" i="6"/>
  <c r="M67" i="6"/>
  <c r="R68" i="6"/>
  <c r="L68" i="6"/>
  <c r="G68" i="6"/>
  <c r="G67" i="6" s="1"/>
  <c r="W67" i="6"/>
  <c r="C67" i="6"/>
  <c r="P68" i="6"/>
  <c r="K68" i="6"/>
  <c r="F68" i="6"/>
  <c r="S67" i="6"/>
  <c r="T68" i="6"/>
  <c r="O68" i="6"/>
  <c r="J68" i="6"/>
  <c r="D68" i="6"/>
  <c r="D67" i="6" s="1"/>
  <c r="P67" i="6"/>
  <c r="A71" i="6" l="1"/>
  <c r="B69" i="6"/>
  <c r="S70" i="6"/>
  <c r="O70" i="6"/>
  <c r="K70" i="6"/>
  <c r="G70" i="6"/>
  <c r="G69" i="6" s="1"/>
  <c r="C70" i="6"/>
  <c r="P69" i="6"/>
  <c r="T70" i="6"/>
  <c r="N70" i="6"/>
  <c r="I70" i="6"/>
  <c r="D70" i="6"/>
  <c r="D69" i="6" s="1"/>
  <c r="M69" i="6"/>
  <c r="R70" i="6"/>
  <c r="M70" i="6"/>
  <c r="H70" i="6"/>
  <c r="W69" i="6"/>
  <c r="J69" i="6"/>
  <c r="Q70" i="6"/>
  <c r="L70" i="6"/>
  <c r="F70" i="6"/>
  <c r="V69" i="6"/>
  <c r="C69" i="6"/>
  <c r="U70" i="6"/>
  <c r="P70" i="6"/>
  <c r="J70" i="6"/>
  <c r="E70" i="6"/>
  <c r="S69" i="6"/>
  <c r="A73" i="6" l="1"/>
  <c r="B71" i="6"/>
  <c r="T72" i="6"/>
  <c r="P72" i="6"/>
  <c r="L72" i="6"/>
  <c r="H72" i="6"/>
  <c r="D72" i="6"/>
  <c r="D71" i="6" s="1"/>
  <c r="S71" i="6"/>
  <c r="S72" i="6"/>
  <c r="N72" i="6"/>
  <c r="I72" i="6"/>
  <c r="C72" i="6"/>
  <c r="M71" i="6"/>
  <c r="R72" i="6"/>
  <c r="M72" i="6"/>
  <c r="G72" i="6"/>
  <c r="G71" i="6" s="1"/>
  <c r="W71" i="6"/>
  <c r="J71" i="6"/>
  <c r="Q72" i="6"/>
  <c r="K72" i="6"/>
  <c r="F72" i="6"/>
  <c r="V71" i="6"/>
  <c r="C71" i="6"/>
  <c r="U72" i="6"/>
  <c r="O72" i="6"/>
  <c r="J72" i="6"/>
  <c r="E72" i="6"/>
  <c r="P71" i="6"/>
  <c r="A75" i="6" l="1"/>
  <c r="B73" i="6"/>
  <c r="U74" i="6"/>
  <c r="Q74" i="6"/>
  <c r="M74" i="6"/>
  <c r="I74" i="6"/>
  <c r="E74" i="6"/>
  <c r="V73" i="6"/>
  <c r="J73" i="6"/>
  <c r="S74" i="6"/>
  <c r="N74" i="6"/>
  <c r="H74" i="6"/>
  <c r="C74" i="6"/>
  <c r="M73" i="6"/>
  <c r="R74" i="6"/>
  <c r="L74" i="6"/>
  <c r="G74" i="6"/>
  <c r="G73" i="6" s="1"/>
  <c r="W73" i="6"/>
  <c r="P74" i="6"/>
  <c r="K74" i="6"/>
  <c r="F74" i="6"/>
  <c r="S73" i="6"/>
  <c r="C73" i="6"/>
  <c r="T74" i="6"/>
  <c r="O74" i="6"/>
  <c r="J74" i="6"/>
  <c r="D74" i="6"/>
  <c r="D73" i="6" s="1"/>
  <c r="P73" i="6"/>
  <c r="B75" i="6" l="1"/>
  <c r="A77" i="6"/>
  <c r="S76" i="6"/>
  <c r="O76" i="6"/>
  <c r="K76" i="6"/>
  <c r="G76" i="6"/>
  <c r="G75" i="6" s="1"/>
  <c r="C76" i="6"/>
  <c r="P75" i="6"/>
  <c r="T76" i="6"/>
  <c r="N76" i="6"/>
  <c r="I76" i="6"/>
  <c r="D76" i="6"/>
  <c r="D75" i="6" s="1"/>
  <c r="M75" i="6"/>
  <c r="R76" i="6"/>
  <c r="M76" i="6"/>
  <c r="H76" i="6"/>
  <c r="W75" i="6"/>
  <c r="J75" i="6"/>
  <c r="Q76" i="6"/>
  <c r="L76" i="6"/>
  <c r="F76" i="6"/>
  <c r="V75" i="6"/>
  <c r="C75" i="6"/>
  <c r="U76" i="6"/>
  <c r="P76" i="6"/>
  <c r="J76" i="6"/>
  <c r="E76" i="6"/>
  <c r="S75" i="6"/>
  <c r="A79" i="6" l="1"/>
  <c r="B77" i="6"/>
  <c r="T78" i="6"/>
  <c r="P78" i="6"/>
  <c r="L78" i="6"/>
  <c r="H78" i="6"/>
  <c r="D78" i="6"/>
  <c r="D77" i="6" s="1"/>
  <c r="S77" i="6"/>
  <c r="S78" i="6"/>
  <c r="N78" i="6"/>
  <c r="I78" i="6"/>
  <c r="C78" i="6"/>
  <c r="M77" i="6"/>
  <c r="R78" i="6"/>
  <c r="M78" i="6"/>
  <c r="G78" i="6"/>
  <c r="G77" i="6" s="1"/>
  <c r="W77" i="6"/>
  <c r="J77" i="6"/>
  <c r="Q78" i="6"/>
  <c r="K78" i="6"/>
  <c r="F78" i="6"/>
  <c r="V77" i="6"/>
  <c r="C77" i="6"/>
  <c r="U78" i="6"/>
  <c r="O78" i="6"/>
  <c r="J78" i="6"/>
  <c r="E78" i="6"/>
  <c r="P77" i="6"/>
  <c r="A81" i="6" l="1"/>
  <c r="B79" i="6"/>
  <c r="S80" i="6"/>
  <c r="R80" i="6"/>
  <c r="N80" i="6"/>
  <c r="J80" i="6"/>
  <c r="F80" i="6"/>
  <c r="W79" i="6"/>
  <c r="M79" i="6"/>
  <c r="U80" i="6"/>
  <c r="O80" i="6"/>
  <c r="I80" i="6"/>
  <c r="D80" i="6"/>
  <c r="D79" i="6" s="1"/>
  <c r="P79" i="6"/>
  <c r="T80" i="6"/>
  <c r="M80" i="6"/>
  <c r="H80" i="6"/>
  <c r="C80" i="6"/>
  <c r="J79" i="6"/>
  <c r="Q80" i="6"/>
  <c r="L80" i="6"/>
  <c r="G80" i="6"/>
  <c r="G79" i="6" s="1"/>
  <c r="V79" i="6"/>
  <c r="C79" i="6"/>
  <c r="P80" i="6"/>
  <c r="K80" i="6"/>
  <c r="E80" i="6"/>
  <c r="S79" i="6"/>
  <c r="A83" i="6" l="1"/>
  <c r="B81" i="6"/>
  <c r="T82" i="6"/>
  <c r="P82" i="6"/>
  <c r="L82" i="6"/>
  <c r="H82" i="6"/>
  <c r="D82" i="6"/>
  <c r="D81" i="6" s="1"/>
  <c r="S81" i="6"/>
  <c r="S82" i="6"/>
  <c r="O82" i="6"/>
  <c r="K82" i="6"/>
  <c r="G82" i="6"/>
  <c r="G81" i="6" s="1"/>
  <c r="C82" i="6"/>
  <c r="P81" i="6"/>
  <c r="C81" i="6"/>
  <c r="R82" i="6"/>
  <c r="N82" i="6"/>
  <c r="J82" i="6"/>
  <c r="F82" i="6"/>
  <c r="W81" i="6"/>
  <c r="M81" i="6"/>
  <c r="M82" i="6"/>
  <c r="J81" i="6"/>
  <c r="I82" i="6"/>
  <c r="U82" i="6"/>
  <c r="E82" i="6"/>
  <c r="Q82" i="6"/>
  <c r="V81" i="6"/>
  <c r="B83" i="6" l="1"/>
  <c r="A85" i="6"/>
  <c r="R84" i="6"/>
  <c r="N84" i="6"/>
  <c r="J84" i="6"/>
  <c r="F84" i="6"/>
  <c r="W83" i="6"/>
  <c r="M83" i="6"/>
  <c r="U84" i="6"/>
  <c r="Q84" i="6"/>
  <c r="M84" i="6"/>
  <c r="I84" i="6"/>
  <c r="E84" i="6"/>
  <c r="V83" i="6"/>
  <c r="J83" i="6"/>
  <c r="T84" i="6"/>
  <c r="P84" i="6"/>
  <c r="L84" i="6"/>
  <c r="H84" i="6"/>
  <c r="D84" i="6"/>
  <c r="D83" i="6" s="1"/>
  <c r="S83" i="6"/>
  <c r="C83" i="6"/>
  <c r="S84" i="6"/>
  <c r="C84" i="6"/>
  <c r="O84" i="6"/>
  <c r="P83" i="6"/>
  <c r="K84" i="6"/>
  <c r="G84" i="6"/>
  <c r="G83" i="6" s="1"/>
  <c r="A87" i="6" l="1"/>
  <c r="B85" i="6"/>
  <c r="S86" i="6"/>
  <c r="O86" i="6"/>
  <c r="K86" i="6"/>
  <c r="G86" i="6"/>
  <c r="G85" i="6" s="1"/>
  <c r="C86" i="6"/>
  <c r="P85" i="6"/>
  <c r="C85" i="6"/>
  <c r="R86" i="6"/>
  <c r="N86" i="6"/>
  <c r="J86" i="6"/>
  <c r="F86" i="6"/>
  <c r="W85" i="6"/>
  <c r="M85" i="6"/>
  <c r="U86" i="6"/>
  <c r="Q86" i="6"/>
  <c r="M86" i="6"/>
  <c r="I86" i="6"/>
  <c r="E86" i="6"/>
  <c r="V85" i="6"/>
  <c r="J85" i="6"/>
  <c r="H86" i="6"/>
  <c r="T86" i="6"/>
  <c r="D86" i="6"/>
  <c r="D85" i="6" s="1"/>
  <c r="P86" i="6"/>
  <c r="S85" i="6"/>
  <c r="L86" i="6"/>
  <c r="A89" i="6" l="1"/>
  <c r="B87" i="6"/>
  <c r="U88" i="6"/>
  <c r="Q88" i="6"/>
  <c r="M88" i="6"/>
  <c r="I88" i="6"/>
  <c r="E88" i="6"/>
  <c r="V87" i="6"/>
  <c r="J87" i="6"/>
  <c r="T88" i="6"/>
  <c r="P88" i="6"/>
  <c r="L88" i="6"/>
  <c r="H88" i="6"/>
  <c r="D88" i="6"/>
  <c r="D87" i="6" s="1"/>
  <c r="S87" i="6"/>
  <c r="C87" i="6"/>
  <c r="S88" i="6"/>
  <c r="O88" i="6"/>
  <c r="K88" i="6"/>
  <c r="G88" i="6"/>
  <c r="G87" i="6" s="1"/>
  <c r="C88" i="6"/>
  <c r="P87" i="6"/>
  <c r="N88" i="6"/>
  <c r="M87" i="6"/>
  <c r="J88" i="6"/>
  <c r="F88" i="6"/>
  <c r="R88" i="6"/>
  <c r="W87" i="6"/>
  <c r="A91" i="6" l="1"/>
  <c r="B89" i="6"/>
  <c r="R90" i="6"/>
  <c r="N90" i="6"/>
  <c r="J90" i="6"/>
  <c r="F90" i="6"/>
  <c r="W89" i="6"/>
  <c r="M89" i="6"/>
  <c r="U90" i="6"/>
  <c r="Q90" i="6"/>
  <c r="M90" i="6"/>
  <c r="I90" i="6"/>
  <c r="E90" i="6"/>
  <c r="V89" i="6"/>
  <c r="J89" i="6"/>
  <c r="T90" i="6"/>
  <c r="P90" i="6"/>
  <c r="L90" i="6"/>
  <c r="H90" i="6"/>
  <c r="D90" i="6"/>
  <c r="D89" i="6" s="1"/>
  <c r="S89" i="6"/>
  <c r="S90" i="6"/>
  <c r="C90" i="6"/>
  <c r="O90" i="6"/>
  <c r="P89" i="6"/>
  <c r="K90" i="6"/>
  <c r="C89" i="6"/>
  <c r="G90" i="6"/>
  <c r="G89" i="6" s="1"/>
  <c r="B91" i="6" l="1"/>
  <c r="A93" i="6"/>
  <c r="T92" i="6"/>
  <c r="P92" i="6"/>
  <c r="L92" i="6"/>
  <c r="H92" i="6"/>
  <c r="D92" i="6"/>
  <c r="D91" i="6" s="1"/>
  <c r="S91" i="6"/>
  <c r="C91" i="6"/>
  <c r="S92" i="6"/>
  <c r="O92" i="6"/>
  <c r="K92" i="6"/>
  <c r="G92" i="6"/>
  <c r="G91" i="6" s="1"/>
  <c r="C92" i="6"/>
  <c r="P91" i="6"/>
  <c r="R92" i="6"/>
  <c r="N92" i="6"/>
  <c r="J92" i="6"/>
  <c r="F92" i="6"/>
  <c r="W91" i="6"/>
  <c r="M91" i="6"/>
  <c r="I92" i="6"/>
  <c r="U92" i="6"/>
  <c r="E92" i="6"/>
  <c r="Q92" i="6"/>
  <c r="V91" i="6"/>
  <c r="M92" i="6"/>
  <c r="J91" i="6"/>
  <c r="A95" i="6" l="1"/>
  <c r="B93" i="6"/>
  <c r="U94" i="6"/>
  <c r="Q94" i="6"/>
  <c r="M94" i="6"/>
  <c r="I94" i="6"/>
  <c r="E94" i="6"/>
  <c r="V93" i="6"/>
  <c r="J93" i="6"/>
  <c r="T94" i="6"/>
  <c r="P94" i="6"/>
  <c r="L94" i="6"/>
  <c r="H94" i="6"/>
  <c r="D94" i="6"/>
  <c r="D93" i="6" s="1"/>
  <c r="S93" i="6"/>
  <c r="S94" i="6"/>
  <c r="O94" i="6"/>
  <c r="K94" i="6"/>
  <c r="G94" i="6"/>
  <c r="G93" i="6" s="1"/>
  <c r="C94" i="6"/>
  <c r="P93" i="6"/>
  <c r="C93" i="6"/>
  <c r="N94" i="6"/>
  <c r="M93" i="6"/>
  <c r="J94" i="6"/>
  <c r="F94" i="6"/>
  <c r="R94" i="6"/>
  <c r="W93" i="6"/>
  <c r="A97" i="6" l="1"/>
  <c r="B95" i="6"/>
  <c r="S96" i="6"/>
  <c r="O96" i="6"/>
  <c r="K96" i="6"/>
  <c r="G96" i="6"/>
  <c r="G95" i="6" s="1"/>
  <c r="C96" i="6"/>
  <c r="P95" i="6"/>
  <c r="R96" i="6"/>
  <c r="N96" i="6"/>
  <c r="J96" i="6"/>
  <c r="F96" i="6"/>
  <c r="W95" i="6"/>
  <c r="M95" i="6"/>
  <c r="U96" i="6"/>
  <c r="Q96" i="6"/>
  <c r="M96" i="6"/>
  <c r="I96" i="6"/>
  <c r="E96" i="6"/>
  <c r="V95" i="6"/>
  <c r="J95" i="6"/>
  <c r="T96" i="6"/>
  <c r="D96" i="6"/>
  <c r="D95" i="6" s="1"/>
  <c r="P96" i="6"/>
  <c r="S95" i="6"/>
  <c r="L96" i="6"/>
  <c r="C95" i="6"/>
  <c r="H96" i="6"/>
  <c r="A99" i="6" l="1"/>
  <c r="B97" i="6"/>
  <c r="T98" i="6"/>
  <c r="P98" i="6"/>
  <c r="L98" i="6"/>
  <c r="H98" i="6"/>
  <c r="D98" i="6"/>
  <c r="D97" i="6" s="1"/>
  <c r="S97" i="6"/>
  <c r="S98" i="6"/>
  <c r="O98" i="6"/>
  <c r="K98" i="6"/>
  <c r="G98" i="6"/>
  <c r="G97" i="6" s="1"/>
  <c r="C98" i="6"/>
  <c r="P97" i="6"/>
  <c r="C97" i="6"/>
  <c r="R98" i="6"/>
  <c r="N98" i="6"/>
  <c r="J98" i="6"/>
  <c r="F98" i="6"/>
  <c r="W97" i="6"/>
  <c r="M97" i="6"/>
  <c r="I98" i="6"/>
  <c r="U98" i="6"/>
  <c r="E98" i="6"/>
  <c r="Q98" i="6"/>
  <c r="V97" i="6"/>
  <c r="M98" i="6"/>
  <c r="J97" i="6"/>
  <c r="B99" i="6" l="1"/>
  <c r="A101" i="6"/>
  <c r="R100" i="6"/>
  <c r="N100" i="6"/>
  <c r="J100" i="6"/>
  <c r="F100" i="6"/>
  <c r="W99" i="6"/>
  <c r="M99" i="6"/>
  <c r="U100" i="6"/>
  <c r="Q100" i="6"/>
  <c r="M100" i="6"/>
  <c r="I100" i="6"/>
  <c r="E100" i="6"/>
  <c r="V99" i="6"/>
  <c r="J99" i="6"/>
  <c r="T100" i="6"/>
  <c r="P100" i="6"/>
  <c r="L100" i="6"/>
  <c r="H100" i="6"/>
  <c r="D100" i="6"/>
  <c r="D99" i="6" s="1"/>
  <c r="S99" i="6"/>
  <c r="C99" i="6"/>
  <c r="O100" i="6"/>
  <c r="P99" i="6"/>
  <c r="K100" i="6"/>
  <c r="G100" i="6"/>
  <c r="G99" i="6" s="1"/>
  <c r="S100" i="6"/>
  <c r="C100" i="6"/>
  <c r="A103" i="6" l="1"/>
  <c r="B101" i="6"/>
  <c r="S102" i="6"/>
  <c r="O102" i="6"/>
  <c r="K102" i="6"/>
  <c r="G102" i="6"/>
  <c r="G101" i="6" s="1"/>
  <c r="C102" i="6"/>
  <c r="P101" i="6"/>
  <c r="C101" i="6"/>
  <c r="R102" i="6"/>
  <c r="N102" i="6"/>
  <c r="J102" i="6"/>
  <c r="F102" i="6"/>
  <c r="W101" i="6"/>
  <c r="M101" i="6"/>
  <c r="U102" i="6"/>
  <c r="Q102" i="6"/>
  <c r="M102" i="6"/>
  <c r="I102" i="6"/>
  <c r="E102" i="6"/>
  <c r="V101" i="6"/>
  <c r="J101" i="6"/>
  <c r="T102" i="6"/>
  <c r="D102" i="6"/>
  <c r="D101" i="6" s="1"/>
  <c r="P102" i="6"/>
  <c r="S101" i="6"/>
  <c r="L102" i="6"/>
  <c r="H102" i="6"/>
  <c r="A105" i="6" l="1"/>
  <c r="B103" i="6"/>
  <c r="U104" i="6"/>
  <c r="Q104" i="6"/>
  <c r="M104" i="6"/>
  <c r="I104" i="6"/>
  <c r="E104" i="6"/>
  <c r="V103" i="6"/>
  <c r="J103" i="6"/>
  <c r="T104" i="6"/>
  <c r="P104" i="6"/>
  <c r="L104" i="6"/>
  <c r="H104" i="6"/>
  <c r="D104" i="6"/>
  <c r="D103" i="6" s="1"/>
  <c r="S103" i="6"/>
  <c r="C103" i="6"/>
  <c r="S104" i="6"/>
  <c r="O104" i="6"/>
  <c r="K104" i="6"/>
  <c r="G104" i="6"/>
  <c r="G103" i="6" s="1"/>
  <c r="C104" i="6"/>
  <c r="P103" i="6"/>
  <c r="J104" i="6"/>
  <c r="F104" i="6"/>
  <c r="R104" i="6"/>
  <c r="W103" i="6"/>
  <c r="N104" i="6"/>
  <c r="M103" i="6"/>
  <c r="A107" i="6" l="1"/>
  <c r="B105" i="6"/>
  <c r="R106" i="6"/>
  <c r="N106" i="6"/>
  <c r="J106" i="6"/>
  <c r="F106" i="6"/>
  <c r="W105" i="6"/>
  <c r="M105" i="6"/>
  <c r="U106" i="6"/>
  <c r="Q106" i="6"/>
  <c r="M106" i="6"/>
  <c r="I106" i="6"/>
  <c r="E106" i="6"/>
  <c r="V105" i="6"/>
  <c r="J105" i="6"/>
  <c r="T106" i="6"/>
  <c r="P106" i="6"/>
  <c r="L106" i="6"/>
  <c r="H106" i="6"/>
  <c r="D106" i="6"/>
  <c r="D105" i="6" s="1"/>
  <c r="S105" i="6"/>
  <c r="O106" i="6"/>
  <c r="P105" i="6"/>
  <c r="K106" i="6"/>
  <c r="C105" i="6"/>
  <c r="G106" i="6"/>
  <c r="G105" i="6" s="1"/>
  <c r="S106" i="6"/>
  <c r="C106" i="6"/>
  <c r="B107" i="6" l="1"/>
  <c r="A109" i="6"/>
  <c r="T108" i="6"/>
  <c r="P108" i="6"/>
  <c r="L108" i="6"/>
  <c r="H108" i="6"/>
  <c r="D108" i="6"/>
  <c r="D107" i="6" s="1"/>
  <c r="S107" i="6"/>
  <c r="C107" i="6"/>
  <c r="S108" i="6"/>
  <c r="O108" i="6"/>
  <c r="K108" i="6"/>
  <c r="G108" i="6"/>
  <c r="G107" i="6" s="1"/>
  <c r="C108" i="6"/>
  <c r="P107" i="6"/>
  <c r="R108" i="6"/>
  <c r="N108" i="6"/>
  <c r="J108" i="6"/>
  <c r="F108" i="6"/>
  <c r="W107" i="6"/>
  <c r="M107" i="6"/>
  <c r="U108" i="6"/>
  <c r="E108" i="6"/>
  <c r="Q108" i="6"/>
  <c r="V107" i="6"/>
  <c r="M108" i="6"/>
  <c r="J107" i="6"/>
  <c r="I108" i="6"/>
  <c r="A111" i="6" l="1"/>
  <c r="B109" i="6"/>
  <c r="U110" i="6"/>
  <c r="Q110" i="6"/>
  <c r="M110" i="6"/>
  <c r="I110" i="6"/>
  <c r="E110" i="6"/>
  <c r="V109" i="6"/>
  <c r="J109" i="6"/>
  <c r="T110" i="6"/>
  <c r="P110" i="6"/>
  <c r="L110" i="6"/>
  <c r="H110" i="6"/>
  <c r="D110" i="6"/>
  <c r="D109" i="6" s="1"/>
  <c r="S109" i="6"/>
  <c r="S110" i="6"/>
  <c r="O110" i="6"/>
  <c r="K110" i="6"/>
  <c r="G110" i="6"/>
  <c r="G109" i="6" s="1"/>
  <c r="C110" i="6"/>
  <c r="P109" i="6"/>
  <c r="C109" i="6"/>
  <c r="J110" i="6"/>
  <c r="F110" i="6"/>
  <c r="R110" i="6"/>
  <c r="W109" i="6"/>
  <c r="N110" i="6"/>
  <c r="M109" i="6"/>
  <c r="A113" i="6" l="1"/>
  <c r="B111" i="6"/>
  <c r="S112" i="6"/>
  <c r="O112" i="6"/>
  <c r="K112" i="6"/>
  <c r="G112" i="6"/>
  <c r="G111" i="6" s="1"/>
  <c r="C112" i="6"/>
  <c r="P111" i="6"/>
  <c r="R112" i="6"/>
  <c r="N112" i="6"/>
  <c r="J112" i="6"/>
  <c r="F112" i="6"/>
  <c r="W111" i="6"/>
  <c r="M111" i="6"/>
  <c r="U112" i="6"/>
  <c r="Q112" i="6"/>
  <c r="M112" i="6"/>
  <c r="I112" i="6"/>
  <c r="E112" i="6"/>
  <c r="V111" i="6"/>
  <c r="J111" i="6"/>
  <c r="P112" i="6"/>
  <c r="S111" i="6"/>
  <c r="L112" i="6"/>
  <c r="C111" i="6"/>
  <c r="H112" i="6"/>
  <c r="T112" i="6"/>
  <c r="D112" i="6"/>
  <c r="D111" i="6" s="1"/>
  <c r="A115" i="6" l="1"/>
  <c r="B113" i="6"/>
  <c r="U114" i="6"/>
  <c r="Q114" i="6"/>
  <c r="M114" i="6"/>
  <c r="I114" i="6"/>
  <c r="E114" i="6"/>
  <c r="V113" i="6"/>
  <c r="J113" i="6"/>
  <c r="T114" i="6"/>
  <c r="P114" i="6"/>
  <c r="L114" i="6"/>
  <c r="H114" i="6"/>
  <c r="D114" i="6"/>
  <c r="D113" i="6" s="1"/>
  <c r="S113" i="6"/>
  <c r="C113" i="6"/>
  <c r="S114" i="6"/>
  <c r="O114" i="6"/>
  <c r="K114" i="6"/>
  <c r="G114" i="6"/>
  <c r="G113" i="6" s="1"/>
  <c r="C114" i="6"/>
  <c r="P113" i="6"/>
  <c r="F114" i="6"/>
  <c r="R114" i="6"/>
  <c r="W113" i="6"/>
  <c r="N114" i="6"/>
  <c r="M113" i="6"/>
  <c r="J114" i="6"/>
  <c r="B115" i="6" l="1"/>
  <c r="A117" i="6"/>
  <c r="S116" i="6"/>
  <c r="O116" i="6"/>
  <c r="K116" i="6"/>
  <c r="G116" i="6"/>
  <c r="G115" i="6" s="1"/>
  <c r="C116" i="6"/>
  <c r="P115" i="6"/>
  <c r="R116" i="6"/>
  <c r="N116" i="6"/>
  <c r="J116" i="6"/>
  <c r="F116" i="6"/>
  <c r="W115" i="6"/>
  <c r="M115" i="6"/>
  <c r="U116" i="6"/>
  <c r="Q116" i="6"/>
  <c r="M116" i="6"/>
  <c r="I116" i="6"/>
  <c r="E116" i="6"/>
  <c r="V115" i="6"/>
  <c r="J115" i="6"/>
  <c r="L116" i="6"/>
  <c r="C115" i="6"/>
  <c r="H116" i="6"/>
  <c r="T116" i="6"/>
  <c r="D116" i="6"/>
  <c r="D115" i="6" s="1"/>
  <c r="P116" i="6"/>
  <c r="S115" i="6"/>
  <c r="A119" i="6" l="1"/>
  <c r="B117" i="6"/>
  <c r="T118" i="6"/>
  <c r="P118" i="6"/>
  <c r="L118" i="6"/>
  <c r="H118" i="6"/>
  <c r="D118" i="6"/>
  <c r="D117" i="6" s="1"/>
  <c r="S117" i="6"/>
  <c r="S118" i="6"/>
  <c r="O118" i="6"/>
  <c r="K118" i="6"/>
  <c r="G118" i="6"/>
  <c r="G117" i="6" s="1"/>
  <c r="C118" i="6"/>
  <c r="P117" i="6"/>
  <c r="C117" i="6"/>
  <c r="R118" i="6"/>
  <c r="N118" i="6"/>
  <c r="J118" i="6"/>
  <c r="F118" i="6"/>
  <c r="W117" i="6"/>
  <c r="M117" i="6"/>
  <c r="U118" i="6"/>
  <c r="Q118" i="6"/>
  <c r="V117" i="6"/>
  <c r="M118" i="6"/>
  <c r="J117" i="6"/>
  <c r="I118" i="6"/>
  <c r="E118" i="6"/>
  <c r="A121" i="6" l="1"/>
  <c r="B119" i="6"/>
  <c r="R120" i="6"/>
  <c r="N120" i="6"/>
  <c r="J120" i="6"/>
  <c r="F120" i="6"/>
  <c r="W119" i="6"/>
  <c r="M119" i="6"/>
  <c r="U120" i="6"/>
  <c r="Q120" i="6"/>
  <c r="M120" i="6"/>
  <c r="I120" i="6"/>
  <c r="E120" i="6"/>
  <c r="V119" i="6"/>
  <c r="J119" i="6"/>
  <c r="T120" i="6"/>
  <c r="P120" i="6"/>
  <c r="L120" i="6"/>
  <c r="H120" i="6"/>
  <c r="D120" i="6"/>
  <c r="D119" i="6" s="1"/>
  <c r="S119" i="6"/>
  <c r="C119" i="6"/>
  <c r="S120" i="6"/>
  <c r="O120" i="6"/>
  <c r="K120" i="6"/>
  <c r="G120" i="6"/>
  <c r="G119" i="6" s="1"/>
  <c r="C120" i="6"/>
  <c r="P119" i="6"/>
  <c r="A123" i="6" l="1"/>
  <c r="B121" i="6"/>
  <c r="S122" i="6"/>
  <c r="O122" i="6"/>
  <c r="K122" i="6"/>
  <c r="G122" i="6"/>
  <c r="G121" i="6" s="1"/>
  <c r="C122" i="6"/>
  <c r="P121" i="6"/>
  <c r="C121" i="6"/>
  <c r="R122" i="6"/>
  <c r="N122" i="6"/>
  <c r="J122" i="6"/>
  <c r="F122" i="6"/>
  <c r="W121" i="6"/>
  <c r="M121" i="6"/>
  <c r="U122" i="6"/>
  <c r="Q122" i="6"/>
  <c r="M122" i="6"/>
  <c r="I122" i="6"/>
  <c r="E122" i="6"/>
  <c r="V121" i="6"/>
  <c r="J121" i="6"/>
  <c r="T122" i="6"/>
  <c r="P122" i="6"/>
  <c r="L122" i="6"/>
  <c r="H122" i="6"/>
  <c r="D122" i="6"/>
  <c r="D121" i="6" s="1"/>
  <c r="S121" i="6"/>
  <c r="B123" i="6" l="1"/>
  <c r="A125" i="6"/>
  <c r="U124" i="6"/>
  <c r="Q124" i="6"/>
  <c r="M124" i="6"/>
  <c r="I124" i="6"/>
  <c r="E124" i="6"/>
  <c r="V123" i="6"/>
  <c r="J123" i="6"/>
  <c r="T124" i="6"/>
  <c r="P124" i="6"/>
  <c r="L124" i="6"/>
  <c r="H124" i="6"/>
  <c r="D124" i="6"/>
  <c r="D123" i="6" s="1"/>
  <c r="S123" i="6"/>
  <c r="C123" i="6"/>
  <c r="S124" i="6"/>
  <c r="O124" i="6"/>
  <c r="K124" i="6"/>
  <c r="G124" i="6"/>
  <c r="G123" i="6" s="1"/>
  <c r="C124" i="6"/>
  <c r="P123" i="6"/>
  <c r="R124" i="6"/>
  <c r="N124" i="6"/>
  <c r="J124" i="6"/>
  <c r="F124" i="6"/>
  <c r="W123" i="6"/>
  <c r="M123" i="6"/>
  <c r="A127" i="6" l="1"/>
  <c r="B125" i="6"/>
  <c r="R126" i="6"/>
  <c r="N126" i="6"/>
  <c r="J126" i="6"/>
  <c r="F126" i="6"/>
  <c r="W125" i="6"/>
  <c r="M125" i="6"/>
  <c r="U126" i="6"/>
  <c r="Q126" i="6"/>
  <c r="M126" i="6"/>
  <c r="I126" i="6"/>
  <c r="E126" i="6"/>
  <c r="V125" i="6"/>
  <c r="J125" i="6"/>
  <c r="T126" i="6"/>
  <c r="P126" i="6"/>
  <c r="L126" i="6"/>
  <c r="H126" i="6"/>
  <c r="D126" i="6"/>
  <c r="D125" i="6" s="1"/>
  <c r="S125" i="6"/>
  <c r="S126" i="6"/>
  <c r="O126" i="6"/>
  <c r="K126" i="6"/>
  <c r="G126" i="6"/>
  <c r="G125" i="6" s="1"/>
  <c r="C126" i="6"/>
  <c r="P125" i="6"/>
  <c r="C125" i="6"/>
  <c r="A129" i="6" l="1"/>
  <c r="B127" i="6"/>
  <c r="T128" i="6"/>
  <c r="P128" i="6"/>
  <c r="L128" i="6"/>
  <c r="H128" i="6"/>
  <c r="D128" i="6"/>
  <c r="D127" i="6" s="1"/>
  <c r="S127" i="6"/>
  <c r="C127" i="6"/>
  <c r="S128" i="6"/>
  <c r="O128" i="6"/>
  <c r="K128" i="6"/>
  <c r="G128" i="6"/>
  <c r="G127" i="6" s="1"/>
  <c r="C128" i="6"/>
  <c r="P127" i="6"/>
  <c r="R128" i="6"/>
  <c r="N128" i="6"/>
  <c r="J128" i="6"/>
  <c r="F128" i="6"/>
  <c r="W127" i="6"/>
  <c r="M127" i="6"/>
  <c r="U128" i="6"/>
  <c r="Q128" i="6"/>
  <c r="M128" i="6"/>
  <c r="I128" i="6"/>
  <c r="E128" i="6"/>
  <c r="V127" i="6"/>
  <c r="J127" i="6"/>
  <c r="A131" i="6" l="1"/>
  <c r="B129" i="6"/>
  <c r="U130" i="6"/>
  <c r="Q130" i="6"/>
  <c r="M130" i="6"/>
  <c r="I130" i="6"/>
  <c r="E130" i="6"/>
  <c r="V129" i="6"/>
  <c r="J129" i="6"/>
  <c r="T130" i="6"/>
  <c r="P130" i="6"/>
  <c r="L130" i="6"/>
  <c r="H130" i="6"/>
  <c r="D130" i="6"/>
  <c r="D129" i="6" s="1"/>
  <c r="S129" i="6"/>
  <c r="S130" i="6"/>
  <c r="O130" i="6"/>
  <c r="K130" i="6"/>
  <c r="G130" i="6"/>
  <c r="G129" i="6" s="1"/>
  <c r="C130" i="6"/>
  <c r="P129" i="6"/>
  <c r="C129" i="6"/>
  <c r="R130" i="6"/>
  <c r="N130" i="6"/>
  <c r="J130" i="6"/>
  <c r="F130" i="6"/>
  <c r="W129" i="6"/>
  <c r="M129" i="6"/>
  <c r="B131" i="6" l="1"/>
  <c r="A133" i="6"/>
  <c r="S132" i="6"/>
  <c r="O132" i="6"/>
  <c r="K132" i="6"/>
  <c r="G132" i="6"/>
  <c r="G131" i="6" s="1"/>
  <c r="C132" i="6"/>
  <c r="P131" i="6"/>
  <c r="R132" i="6"/>
  <c r="N132" i="6"/>
  <c r="J132" i="6"/>
  <c r="F132" i="6"/>
  <c r="W131" i="6"/>
  <c r="M131" i="6"/>
  <c r="U132" i="6"/>
  <c r="Q132" i="6"/>
  <c r="M132" i="6"/>
  <c r="I132" i="6"/>
  <c r="E132" i="6"/>
  <c r="V131" i="6"/>
  <c r="J131" i="6"/>
  <c r="T132" i="6"/>
  <c r="P132" i="6"/>
  <c r="L132" i="6"/>
  <c r="H132" i="6"/>
  <c r="D132" i="6"/>
  <c r="D131" i="6" s="1"/>
  <c r="S131" i="6"/>
  <c r="C131" i="6"/>
  <c r="A135" i="6" l="1"/>
  <c r="B133" i="6"/>
  <c r="U134" i="6"/>
  <c r="Q134" i="6"/>
  <c r="M134" i="6"/>
  <c r="I134" i="6"/>
  <c r="E134" i="6"/>
  <c r="V133" i="6"/>
  <c r="J133" i="6"/>
  <c r="T134" i="6"/>
  <c r="P134" i="6"/>
  <c r="L134" i="6"/>
  <c r="H134" i="6"/>
  <c r="D134" i="6"/>
  <c r="D133" i="6" s="1"/>
  <c r="S133" i="6"/>
  <c r="C133" i="6"/>
  <c r="S134" i="6"/>
  <c r="O134" i="6"/>
  <c r="K134" i="6"/>
  <c r="G134" i="6"/>
  <c r="G133" i="6" s="1"/>
  <c r="C134" i="6"/>
  <c r="P133" i="6"/>
  <c r="R134" i="6"/>
  <c r="N134" i="6"/>
  <c r="J134" i="6"/>
  <c r="F134" i="6"/>
  <c r="W133" i="6"/>
  <c r="M133" i="6"/>
  <c r="A137" i="6" l="1"/>
  <c r="B135" i="6"/>
  <c r="S136" i="6"/>
  <c r="O136" i="6"/>
  <c r="K136" i="6"/>
  <c r="G136" i="6"/>
  <c r="G135" i="6" s="1"/>
  <c r="C136" i="6"/>
  <c r="P135" i="6"/>
  <c r="R136" i="6"/>
  <c r="N136" i="6"/>
  <c r="J136" i="6"/>
  <c r="F136" i="6"/>
  <c r="W135" i="6"/>
  <c r="M135" i="6"/>
  <c r="U136" i="6"/>
  <c r="Q136" i="6"/>
  <c r="M136" i="6"/>
  <c r="I136" i="6"/>
  <c r="E136" i="6"/>
  <c r="V135" i="6"/>
  <c r="J135" i="6"/>
  <c r="T136" i="6"/>
  <c r="P136" i="6"/>
  <c r="L136" i="6"/>
  <c r="H136" i="6"/>
  <c r="D136" i="6"/>
  <c r="D135" i="6" s="1"/>
  <c r="S135" i="6"/>
  <c r="C135" i="6"/>
  <c r="A139" i="6" l="1"/>
  <c r="B137" i="6"/>
  <c r="T138" i="6"/>
  <c r="P138" i="6"/>
  <c r="L138" i="6"/>
  <c r="H138" i="6"/>
  <c r="D138" i="6"/>
  <c r="D137" i="6" s="1"/>
  <c r="S137" i="6"/>
  <c r="S138" i="6"/>
  <c r="O138" i="6"/>
  <c r="K138" i="6"/>
  <c r="G138" i="6"/>
  <c r="G137" i="6" s="1"/>
  <c r="C138" i="6"/>
  <c r="P137" i="6"/>
  <c r="C137" i="6"/>
  <c r="R138" i="6"/>
  <c r="N138" i="6"/>
  <c r="J138" i="6"/>
  <c r="F138" i="6"/>
  <c r="W137" i="6"/>
  <c r="M137" i="6"/>
  <c r="U138" i="6"/>
  <c r="Q138" i="6"/>
  <c r="M138" i="6"/>
  <c r="I138" i="6"/>
  <c r="E138" i="6"/>
  <c r="V137" i="6"/>
  <c r="J137" i="6"/>
  <c r="B139" i="6" l="1"/>
  <c r="A141" i="6"/>
  <c r="R140" i="6"/>
  <c r="N140" i="6"/>
  <c r="J140" i="6"/>
  <c r="F140" i="6"/>
  <c r="W139" i="6"/>
  <c r="M139" i="6"/>
  <c r="U140" i="6"/>
  <c r="Q140" i="6"/>
  <c r="M140" i="6"/>
  <c r="I140" i="6"/>
  <c r="E140" i="6"/>
  <c r="V139" i="6"/>
  <c r="J139" i="6"/>
  <c r="T140" i="6"/>
  <c r="P140" i="6"/>
  <c r="L140" i="6"/>
  <c r="H140" i="6"/>
  <c r="D140" i="6"/>
  <c r="D139" i="6" s="1"/>
  <c r="S139" i="6"/>
  <c r="C139" i="6"/>
  <c r="S140" i="6"/>
  <c r="O140" i="6"/>
  <c r="K140" i="6"/>
  <c r="G140" i="6"/>
  <c r="G139" i="6" s="1"/>
  <c r="C140" i="6"/>
  <c r="P139" i="6"/>
  <c r="A143" i="6" l="1"/>
  <c r="B141" i="6"/>
  <c r="T142" i="6"/>
  <c r="P142" i="6"/>
  <c r="L142" i="6"/>
  <c r="H142" i="6"/>
  <c r="D142" i="6"/>
  <c r="D141" i="6" s="1"/>
  <c r="S141" i="6"/>
  <c r="C141" i="6"/>
  <c r="S142" i="6"/>
  <c r="O142" i="6"/>
  <c r="K142" i="6"/>
  <c r="G142" i="6"/>
  <c r="G141" i="6" s="1"/>
  <c r="C142" i="6"/>
  <c r="P141" i="6"/>
  <c r="R142" i="6"/>
  <c r="N142" i="6"/>
  <c r="J142" i="6"/>
  <c r="F142" i="6"/>
  <c r="W141" i="6"/>
  <c r="M141" i="6"/>
  <c r="U142" i="6"/>
  <c r="Q142" i="6"/>
  <c r="M142" i="6"/>
  <c r="I142" i="6"/>
  <c r="E142" i="6"/>
  <c r="V141" i="6"/>
  <c r="J141" i="6"/>
  <c r="A145" i="6" l="1"/>
  <c r="B143" i="6"/>
  <c r="R144" i="6"/>
  <c r="N144" i="6"/>
  <c r="J144" i="6"/>
  <c r="F144" i="6"/>
  <c r="W143" i="6"/>
  <c r="M143" i="6"/>
  <c r="U144" i="6"/>
  <c r="Q144" i="6"/>
  <c r="M144" i="6"/>
  <c r="I144" i="6"/>
  <c r="E144" i="6"/>
  <c r="V143" i="6"/>
  <c r="J143" i="6"/>
  <c r="T144" i="6"/>
  <c r="P144" i="6"/>
  <c r="L144" i="6"/>
  <c r="H144" i="6"/>
  <c r="D144" i="6"/>
  <c r="D143" i="6" s="1"/>
  <c r="S143" i="6"/>
  <c r="C143" i="6"/>
  <c r="S144" i="6"/>
  <c r="O144" i="6"/>
  <c r="K144" i="6"/>
  <c r="G144" i="6"/>
  <c r="G143" i="6" s="1"/>
  <c r="C144" i="6"/>
  <c r="P143" i="6"/>
  <c r="A147" i="6" l="1"/>
  <c r="B145" i="6"/>
  <c r="S146" i="6"/>
  <c r="O146" i="6"/>
  <c r="K146" i="6"/>
  <c r="G146" i="6"/>
  <c r="G145" i="6" s="1"/>
  <c r="C146" i="6"/>
  <c r="P145" i="6"/>
  <c r="C145" i="6"/>
  <c r="R146" i="6"/>
  <c r="N146" i="6"/>
  <c r="J146" i="6"/>
  <c r="F146" i="6"/>
  <c r="W145" i="6"/>
  <c r="M145" i="6"/>
  <c r="U146" i="6"/>
  <c r="Q146" i="6"/>
  <c r="M146" i="6"/>
  <c r="I146" i="6"/>
  <c r="E146" i="6"/>
  <c r="V145" i="6"/>
  <c r="J145" i="6"/>
  <c r="T146" i="6"/>
  <c r="P146" i="6"/>
  <c r="L146" i="6"/>
  <c r="H146" i="6"/>
  <c r="D146" i="6"/>
  <c r="D145" i="6" s="1"/>
  <c r="S145" i="6"/>
  <c r="A149" i="6" l="1"/>
  <c r="B147" i="6"/>
  <c r="U148" i="6"/>
  <c r="Q148" i="6"/>
  <c r="M148" i="6"/>
  <c r="I148" i="6"/>
  <c r="E148" i="6"/>
  <c r="V147" i="6"/>
  <c r="J147" i="6"/>
  <c r="T148" i="6"/>
  <c r="P148" i="6"/>
  <c r="L148" i="6"/>
  <c r="H148" i="6"/>
  <c r="D148" i="6"/>
  <c r="D147" i="6" s="1"/>
  <c r="S147" i="6"/>
  <c r="C147" i="6"/>
  <c r="S148" i="6"/>
  <c r="O148" i="6"/>
  <c r="K148" i="6"/>
  <c r="G148" i="6"/>
  <c r="G147" i="6" s="1"/>
  <c r="C148" i="6"/>
  <c r="P147" i="6"/>
  <c r="R148" i="6"/>
  <c r="N148" i="6"/>
  <c r="J148" i="6"/>
  <c r="F148" i="6"/>
  <c r="W147" i="6"/>
  <c r="M147" i="6"/>
  <c r="A151" i="6" l="1"/>
  <c r="B149" i="6"/>
  <c r="R150" i="6"/>
  <c r="N150" i="6"/>
  <c r="J150" i="6"/>
  <c r="F150" i="6"/>
  <c r="W149" i="6"/>
  <c r="M149" i="6"/>
  <c r="U150" i="6"/>
  <c r="Q150" i="6"/>
  <c r="M150" i="6"/>
  <c r="I150" i="6"/>
  <c r="E150" i="6"/>
  <c r="V149" i="6"/>
  <c r="J149" i="6"/>
  <c r="T150" i="6"/>
  <c r="P150" i="6"/>
  <c r="L150" i="6"/>
  <c r="H150" i="6"/>
  <c r="D150" i="6"/>
  <c r="D149" i="6" s="1"/>
  <c r="S149" i="6"/>
  <c r="S150" i="6"/>
  <c r="O150" i="6"/>
  <c r="K150" i="6"/>
  <c r="G150" i="6"/>
  <c r="G149" i="6" s="1"/>
  <c r="C150" i="6"/>
  <c r="P149" i="6"/>
  <c r="C149" i="6"/>
  <c r="A153" i="6" l="1"/>
  <c r="B151" i="6"/>
  <c r="T152" i="6"/>
  <c r="P152" i="6"/>
  <c r="L152" i="6"/>
  <c r="H152" i="6"/>
  <c r="D152" i="6"/>
  <c r="D151" i="6" s="1"/>
  <c r="S151" i="6"/>
  <c r="C151" i="6"/>
  <c r="S152" i="6"/>
  <c r="O152" i="6"/>
  <c r="K152" i="6"/>
  <c r="G152" i="6"/>
  <c r="G151" i="6" s="1"/>
  <c r="C152" i="6"/>
  <c r="P151" i="6"/>
  <c r="R152" i="6"/>
  <c r="N152" i="6"/>
  <c r="J152" i="6"/>
  <c r="F152" i="6"/>
  <c r="W151" i="6"/>
  <c r="M151" i="6"/>
  <c r="U152" i="6"/>
  <c r="Q152" i="6"/>
  <c r="M152" i="6"/>
  <c r="I152" i="6"/>
  <c r="E152" i="6"/>
  <c r="V151" i="6"/>
  <c r="J151" i="6"/>
  <c r="A155" i="6" l="1"/>
  <c r="B153" i="6"/>
  <c r="R154" i="6"/>
  <c r="N154" i="6"/>
  <c r="J154" i="6"/>
  <c r="F154" i="6"/>
  <c r="W153" i="6"/>
  <c r="M153" i="6"/>
  <c r="U154" i="6"/>
  <c r="Q154" i="6"/>
  <c r="M154" i="6"/>
  <c r="I154" i="6"/>
  <c r="E154" i="6"/>
  <c r="V153" i="6"/>
  <c r="J153" i="6"/>
  <c r="T154" i="6"/>
  <c r="P154" i="6"/>
  <c r="L154" i="6"/>
  <c r="H154" i="6"/>
  <c r="D154" i="6"/>
  <c r="D153" i="6" s="1"/>
  <c r="S153" i="6"/>
  <c r="C153" i="6"/>
  <c r="S154" i="6"/>
  <c r="O154" i="6"/>
  <c r="K154" i="6"/>
  <c r="G154" i="6"/>
  <c r="G153" i="6" s="1"/>
  <c r="C154" i="6"/>
  <c r="P153" i="6"/>
  <c r="B155" i="6" l="1"/>
  <c r="A157" i="6"/>
  <c r="T156" i="6"/>
  <c r="P156" i="6"/>
  <c r="L156" i="6"/>
  <c r="H156" i="6"/>
  <c r="D156" i="6"/>
  <c r="D155" i="6" s="1"/>
  <c r="S155" i="6"/>
  <c r="C155" i="6"/>
  <c r="S156" i="6"/>
  <c r="O156" i="6"/>
  <c r="K156" i="6"/>
  <c r="G156" i="6"/>
  <c r="G155" i="6" s="1"/>
  <c r="C156" i="6"/>
  <c r="P155" i="6"/>
  <c r="R156" i="6"/>
  <c r="N156" i="6"/>
  <c r="J156" i="6"/>
  <c r="F156" i="6"/>
  <c r="W155" i="6"/>
  <c r="M155" i="6"/>
  <c r="U156" i="6"/>
  <c r="Q156" i="6"/>
  <c r="M156" i="6"/>
  <c r="I156" i="6"/>
  <c r="E156" i="6"/>
  <c r="V155" i="6"/>
  <c r="J155" i="6"/>
  <c r="A159" i="6" l="1"/>
  <c r="B157" i="6"/>
  <c r="U158" i="6"/>
  <c r="Q158" i="6"/>
  <c r="M158" i="6"/>
  <c r="I158" i="6"/>
  <c r="E158" i="6"/>
  <c r="V157" i="6"/>
  <c r="J157" i="6"/>
  <c r="T158" i="6"/>
  <c r="P158" i="6"/>
  <c r="L158" i="6"/>
  <c r="H158" i="6"/>
  <c r="D158" i="6"/>
  <c r="D157" i="6" s="1"/>
  <c r="S157" i="6"/>
  <c r="S158" i="6"/>
  <c r="O158" i="6"/>
  <c r="K158" i="6"/>
  <c r="G158" i="6"/>
  <c r="G157" i="6" s="1"/>
  <c r="C158" i="6"/>
  <c r="P157" i="6"/>
  <c r="C157" i="6"/>
  <c r="R158" i="6"/>
  <c r="N158" i="6"/>
  <c r="J158" i="6"/>
  <c r="F158" i="6"/>
  <c r="W157" i="6"/>
  <c r="M157" i="6"/>
  <c r="A161" i="6" l="1"/>
  <c r="B159" i="6"/>
  <c r="S160" i="6"/>
  <c r="O160" i="6"/>
  <c r="K160" i="6"/>
  <c r="G160" i="6"/>
  <c r="G159" i="6" s="1"/>
  <c r="C160" i="6"/>
  <c r="P159" i="6"/>
  <c r="R160" i="6"/>
  <c r="N160" i="6"/>
  <c r="J160" i="6"/>
  <c r="F160" i="6"/>
  <c r="W159" i="6"/>
  <c r="M159" i="6"/>
  <c r="U160" i="6"/>
  <c r="Q160" i="6"/>
  <c r="M160" i="6"/>
  <c r="I160" i="6"/>
  <c r="E160" i="6"/>
  <c r="V159" i="6"/>
  <c r="J159" i="6"/>
  <c r="T160" i="6"/>
  <c r="P160" i="6"/>
  <c r="L160" i="6"/>
  <c r="H160" i="6"/>
  <c r="D160" i="6"/>
  <c r="D159" i="6" s="1"/>
  <c r="S159" i="6"/>
  <c r="C159" i="6"/>
  <c r="A163" i="6" l="1"/>
  <c r="B161" i="6"/>
  <c r="T162" i="6"/>
  <c r="P162" i="6"/>
  <c r="L162" i="6"/>
  <c r="H162" i="6"/>
  <c r="D162" i="6"/>
  <c r="D161" i="6" s="1"/>
  <c r="S161" i="6"/>
  <c r="S162" i="6"/>
  <c r="O162" i="6"/>
  <c r="K162" i="6"/>
  <c r="G162" i="6"/>
  <c r="G161" i="6" s="1"/>
  <c r="C162" i="6"/>
  <c r="P161" i="6"/>
  <c r="C161" i="6"/>
  <c r="R162" i="6"/>
  <c r="N162" i="6"/>
  <c r="J162" i="6"/>
  <c r="F162" i="6"/>
  <c r="W161" i="6"/>
  <c r="M161" i="6"/>
  <c r="U162" i="6"/>
  <c r="Q162" i="6"/>
  <c r="M162" i="6"/>
  <c r="I162" i="6"/>
  <c r="E162" i="6"/>
  <c r="V161" i="6"/>
  <c r="J161" i="6"/>
  <c r="A165" i="6" l="1"/>
  <c r="B163" i="6"/>
  <c r="R164" i="6"/>
  <c r="N164" i="6"/>
  <c r="J164" i="6"/>
  <c r="F164" i="6"/>
  <c r="W163" i="6"/>
  <c r="M163" i="6"/>
  <c r="U164" i="6"/>
  <c r="Q164" i="6"/>
  <c r="M164" i="6"/>
  <c r="I164" i="6"/>
  <c r="E164" i="6"/>
  <c r="V163" i="6"/>
  <c r="J163" i="6"/>
  <c r="T164" i="6"/>
  <c r="P164" i="6"/>
  <c r="L164" i="6"/>
  <c r="H164" i="6"/>
  <c r="D164" i="6"/>
  <c r="D163" i="6" s="1"/>
  <c r="S163" i="6"/>
  <c r="C163" i="6"/>
  <c r="S164" i="6"/>
  <c r="O164" i="6"/>
  <c r="K164" i="6"/>
  <c r="G164" i="6"/>
  <c r="G163" i="6" s="1"/>
  <c r="C164" i="6"/>
  <c r="P163" i="6"/>
  <c r="A167" i="6" l="1"/>
  <c r="B165" i="6"/>
  <c r="S166" i="6"/>
  <c r="O166" i="6"/>
  <c r="K166" i="6"/>
  <c r="G166" i="6"/>
  <c r="G165" i="6" s="1"/>
  <c r="C166" i="6"/>
  <c r="P165" i="6"/>
  <c r="C165" i="6"/>
  <c r="R166" i="6"/>
  <c r="N166" i="6"/>
  <c r="J166" i="6"/>
  <c r="F166" i="6"/>
  <c r="W165" i="6"/>
  <c r="M165" i="6"/>
  <c r="U166" i="6"/>
  <c r="Q166" i="6"/>
  <c r="M166" i="6"/>
  <c r="I166" i="6"/>
  <c r="E166" i="6"/>
  <c r="V165" i="6"/>
  <c r="J165" i="6"/>
  <c r="T166" i="6"/>
  <c r="P166" i="6"/>
  <c r="L166" i="6"/>
  <c r="H166" i="6"/>
  <c r="D166" i="6"/>
  <c r="D165" i="6" s="1"/>
  <c r="S165" i="6"/>
  <c r="A169" i="6" l="1"/>
  <c r="B167" i="6"/>
  <c r="U168" i="6"/>
  <c r="Q168" i="6"/>
  <c r="M168" i="6"/>
  <c r="I168" i="6"/>
  <c r="E168" i="6"/>
  <c r="V167" i="6"/>
  <c r="J167" i="6"/>
  <c r="T168" i="6"/>
  <c r="P168" i="6"/>
  <c r="L168" i="6"/>
  <c r="H168" i="6"/>
  <c r="D168" i="6"/>
  <c r="D167" i="6" s="1"/>
  <c r="S167" i="6"/>
  <c r="C167" i="6"/>
  <c r="S168" i="6"/>
  <c r="O168" i="6"/>
  <c r="K168" i="6"/>
  <c r="G168" i="6"/>
  <c r="G167" i="6" s="1"/>
  <c r="C168" i="6"/>
  <c r="P167" i="6"/>
  <c r="R168" i="6"/>
  <c r="N168" i="6"/>
  <c r="J168" i="6"/>
  <c r="F168" i="6"/>
  <c r="W167" i="6"/>
  <c r="M167" i="6"/>
  <c r="A171" i="6" l="1"/>
  <c r="B169" i="6"/>
  <c r="R170" i="6"/>
  <c r="N170" i="6"/>
  <c r="J170" i="6"/>
  <c r="F170" i="6"/>
  <c r="W169" i="6"/>
  <c r="M169" i="6"/>
  <c r="U170" i="6"/>
  <c r="Q170" i="6"/>
  <c r="M170" i="6"/>
  <c r="I170" i="6"/>
  <c r="E170" i="6"/>
  <c r="V169" i="6"/>
  <c r="J169" i="6"/>
  <c r="T170" i="6"/>
  <c r="P170" i="6"/>
  <c r="L170" i="6"/>
  <c r="H170" i="6"/>
  <c r="D170" i="6"/>
  <c r="D169" i="6" s="1"/>
  <c r="S169" i="6"/>
  <c r="S170" i="6"/>
  <c r="O170" i="6"/>
  <c r="K170" i="6"/>
  <c r="G170" i="6"/>
  <c r="G169" i="6" s="1"/>
  <c r="C170" i="6"/>
  <c r="P169" i="6"/>
  <c r="C169" i="6"/>
  <c r="A173" i="6" l="1"/>
  <c r="B171" i="6"/>
  <c r="T172" i="6"/>
  <c r="P172" i="6"/>
  <c r="L172" i="6"/>
  <c r="H172" i="6"/>
  <c r="D172" i="6"/>
  <c r="D171" i="6" s="1"/>
  <c r="S171" i="6"/>
  <c r="C171" i="6"/>
  <c r="S172" i="6"/>
  <c r="O172" i="6"/>
  <c r="K172" i="6"/>
  <c r="G172" i="6"/>
  <c r="G171" i="6" s="1"/>
  <c r="C172" i="6"/>
  <c r="P171" i="6"/>
  <c r="R172" i="6"/>
  <c r="N172" i="6"/>
  <c r="J172" i="6"/>
  <c r="F172" i="6"/>
  <c r="W171" i="6"/>
  <c r="M171" i="6"/>
  <c r="U172" i="6"/>
  <c r="Q172" i="6"/>
  <c r="M172" i="6"/>
  <c r="I172" i="6"/>
  <c r="E172" i="6"/>
  <c r="V171" i="6"/>
  <c r="J171" i="6"/>
  <c r="A175" i="6" l="1"/>
  <c r="B173" i="6"/>
  <c r="U174" i="6"/>
  <c r="Q174" i="6"/>
  <c r="M174" i="6"/>
  <c r="I174" i="6"/>
  <c r="E174" i="6"/>
  <c r="V173" i="6"/>
  <c r="J173" i="6"/>
  <c r="T174" i="6"/>
  <c r="P174" i="6"/>
  <c r="L174" i="6"/>
  <c r="H174" i="6"/>
  <c r="D174" i="6"/>
  <c r="D173" i="6" s="1"/>
  <c r="S173" i="6"/>
  <c r="S174" i="6"/>
  <c r="O174" i="6"/>
  <c r="K174" i="6"/>
  <c r="G174" i="6"/>
  <c r="G173" i="6" s="1"/>
  <c r="C174" i="6"/>
  <c r="P173" i="6"/>
  <c r="C173" i="6"/>
  <c r="R174" i="6"/>
  <c r="N174" i="6"/>
  <c r="J174" i="6"/>
  <c r="F174" i="6"/>
  <c r="W173" i="6"/>
  <c r="M173" i="6"/>
  <c r="A177" i="6" l="1"/>
  <c r="B175" i="6"/>
  <c r="S176" i="6"/>
  <c r="O176" i="6"/>
  <c r="K176" i="6"/>
  <c r="G176" i="6"/>
  <c r="G175" i="6" s="1"/>
  <c r="C176" i="6"/>
  <c r="P175" i="6"/>
  <c r="R176" i="6"/>
  <c r="N176" i="6"/>
  <c r="J176" i="6"/>
  <c r="F176" i="6"/>
  <c r="W175" i="6"/>
  <c r="M175" i="6"/>
  <c r="U176" i="6"/>
  <c r="Q176" i="6"/>
  <c r="M176" i="6"/>
  <c r="I176" i="6"/>
  <c r="E176" i="6"/>
  <c r="V175" i="6"/>
  <c r="J175" i="6"/>
  <c r="T176" i="6"/>
  <c r="P176" i="6"/>
  <c r="L176" i="6"/>
  <c r="H176" i="6"/>
  <c r="D176" i="6"/>
  <c r="D175" i="6" s="1"/>
  <c r="S175" i="6"/>
  <c r="C175" i="6"/>
  <c r="A179" i="6" l="1"/>
  <c r="B177" i="6"/>
  <c r="T178" i="6"/>
  <c r="P178" i="6"/>
  <c r="L178" i="6"/>
  <c r="H178" i="6"/>
  <c r="D178" i="6"/>
  <c r="D177" i="6" s="1"/>
  <c r="S177" i="6"/>
  <c r="S178" i="6"/>
  <c r="O178" i="6"/>
  <c r="K178" i="6"/>
  <c r="G178" i="6"/>
  <c r="G177" i="6" s="1"/>
  <c r="C178" i="6"/>
  <c r="P177" i="6"/>
  <c r="C177" i="6"/>
  <c r="R178" i="6"/>
  <c r="N178" i="6"/>
  <c r="J178" i="6"/>
  <c r="F178" i="6"/>
  <c r="W177" i="6"/>
  <c r="M177" i="6"/>
  <c r="U178" i="6"/>
  <c r="Q178" i="6"/>
  <c r="M178" i="6"/>
  <c r="I178" i="6"/>
  <c r="E178" i="6"/>
  <c r="V177" i="6"/>
  <c r="J177" i="6"/>
  <c r="B179" i="6" l="1"/>
  <c r="A181" i="6"/>
  <c r="R180" i="6"/>
  <c r="N180" i="6"/>
  <c r="J180" i="6"/>
  <c r="F180" i="6"/>
  <c r="W179" i="6"/>
  <c r="M179" i="6"/>
  <c r="U180" i="6"/>
  <c r="Q180" i="6"/>
  <c r="M180" i="6"/>
  <c r="I180" i="6"/>
  <c r="E180" i="6"/>
  <c r="V179" i="6"/>
  <c r="J179" i="6"/>
  <c r="T180" i="6"/>
  <c r="P180" i="6"/>
  <c r="L180" i="6"/>
  <c r="H180" i="6"/>
  <c r="D180" i="6"/>
  <c r="D179" i="6" s="1"/>
  <c r="S179" i="6"/>
  <c r="C179" i="6"/>
  <c r="S180" i="6"/>
  <c r="O180" i="6"/>
  <c r="K180" i="6"/>
  <c r="G180" i="6"/>
  <c r="G179" i="6" s="1"/>
  <c r="C180" i="6"/>
  <c r="P179" i="6"/>
  <c r="A183" i="6" l="1"/>
  <c r="B181" i="6"/>
  <c r="T182" i="6"/>
  <c r="P182" i="6"/>
  <c r="L182" i="6"/>
  <c r="H182" i="6"/>
  <c r="D182" i="6"/>
  <c r="D181" i="6" s="1"/>
  <c r="S181" i="6"/>
  <c r="C181" i="6"/>
  <c r="S182" i="6"/>
  <c r="O182" i="6"/>
  <c r="K182" i="6"/>
  <c r="G182" i="6"/>
  <c r="G181" i="6" s="1"/>
  <c r="C182" i="6"/>
  <c r="P181" i="6"/>
  <c r="R182" i="6"/>
  <c r="N182" i="6"/>
  <c r="J182" i="6"/>
  <c r="F182" i="6"/>
  <c r="W181" i="6"/>
  <c r="M181" i="6"/>
  <c r="U182" i="6"/>
  <c r="Q182" i="6"/>
  <c r="M182" i="6"/>
  <c r="I182" i="6"/>
  <c r="E182" i="6"/>
  <c r="V181" i="6"/>
  <c r="J181" i="6"/>
  <c r="A185" i="6" l="1"/>
  <c r="B183" i="6"/>
  <c r="R184" i="6"/>
  <c r="N184" i="6"/>
  <c r="J184" i="6"/>
  <c r="F184" i="6"/>
  <c r="W183" i="6"/>
  <c r="M183" i="6"/>
  <c r="U184" i="6"/>
  <c r="Q184" i="6"/>
  <c r="M184" i="6"/>
  <c r="I184" i="6"/>
  <c r="E184" i="6"/>
  <c r="V183" i="6"/>
  <c r="J183" i="6"/>
  <c r="T184" i="6"/>
  <c r="P184" i="6"/>
  <c r="L184" i="6"/>
  <c r="H184" i="6"/>
  <c r="D184" i="6"/>
  <c r="D183" i="6" s="1"/>
  <c r="S183" i="6"/>
  <c r="C183" i="6"/>
  <c r="S184" i="6"/>
  <c r="O184" i="6"/>
  <c r="K184" i="6"/>
  <c r="G184" i="6"/>
  <c r="G183" i="6" s="1"/>
  <c r="C184" i="6"/>
  <c r="P183" i="6"/>
  <c r="A187" i="6" l="1"/>
  <c r="B185" i="6"/>
  <c r="T186" i="6"/>
  <c r="P186" i="6"/>
  <c r="L186" i="6"/>
  <c r="H186" i="6"/>
  <c r="D186" i="6"/>
  <c r="D185" i="6" s="1"/>
  <c r="S185" i="6"/>
  <c r="C185" i="6"/>
  <c r="S186" i="6"/>
  <c r="O186" i="6"/>
  <c r="K186" i="6"/>
  <c r="G186" i="6"/>
  <c r="G185" i="6" s="1"/>
  <c r="C186" i="6"/>
  <c r="P185" i="6"/>
  <c r="R186" i="6"/>
  <c r="N186" i="6"/>
  <c r="J186" i="6"/>
  <c r="F186" i="6"/>
  <c r="W185" i="6"/>
  <c r="M185" i="6"/>
  <c r="U186" i="6"/>
  <c r="Q186" i="6"/>
  <c r="M186" i="6"/>
  <c r="I186" i="6"/>
  <c r="E186" i="6"/>
  <c r="V185" i="6"/>
  <c r="J185" i="6"/>
  <c r="A189" i="6" l="1"/>
  <c r="B187" i="6"/>
  <c r="U188" i="6"/>
  <c r="Q188" i="6"/>
  <c r="M188" i="6"/>
  <c r="I188" i="6"/>
  <c r="E188" i="6"/>
  <c r="V187" i="6"/>
  <c r="J187" i="6"/>
  <c r="T188" i="6"/>
  <c r="P188" i="6"/>
  <c r="L188" i="6"/>
  <c r="H188" i="6"/>
  <c r="D188" i="6"/>
  <c r="D187" i="6" s="1"/>
  <c r="S187" i="6"/>
  <c r="S188" i="6"/>
  <c r="O188" i="6"/>
  <c r="K188" i="6"/>
  <c r="G188" i="6"/>
  <c r="G187" i="6" s="1"/>
  <c r="C188" i="6"/>
  <c r="P187" i="6"/>
  <c r="C187" i="6"/>
  <c r="R188" i="6"/>
  <c r="N188" i="6"/>
  <c r="J188" i="6"/>
  <c r="F188" i="6"/>
  <c r="W187" i="6"/>
  <c r="M187" i="6"/>
  <c r="A191" i="6" l="1"/>
  <c r="B189" i="6"/>
  <c r="S190" i="6"/>
  <c r="O190" i="6"/>
  <c r="K190" i="6"/>
  <c r="G190" i="6"/>
  <c r="G189" i="6" s="1"/>
  <c r="C190" i="6"/>
  <c r="P189" i="6"/>
  <c r="R190" i="6"/>
  <c r="N190" i="6"/>
  <c r="J190" i="6"/>
  <c r="F190" i="6"/>
  <c r="W189" i="6"/>
  <c r="M189" i="6"/>
  <c r="U190" i="6"/>
  <c r="Q190" i="6"/>
  <c r="M190" i="6"/>
  <c r="I190" i="6"/>
  <c r="E190" i="6"/>
  <c r="V189" i="6"/>
  <c r="J189" i="6"/>
  <c r="T190" i="6"/>
  <c r="P190" i="6"/>
  <c r="L190" i="6"/>
  <c r="H190" i="6"/>
  <c r="D190" i="6"/>
  <c r="D189" i="6" s="1"/>
  <c r="S189" i="6"/>
  <c r="C189" i="6"/>
  <c r="A193" i="6" l="1"/>
  <c r="B191" i="6"/>
  <c r="U192" i="6"/>
  <c r="Q192" i="6"/>
  <c r="M192" i="6"/>
  <c r="I192" i="6"/>
  <c r="E192" i="6"/>
  <c r="V191" i="6"/>
  <c r="J191" i="6"/>
  <c r="T192" i="6"/>
  <c r="P192" i="6"/>
  <c r="L192" i="6"/>
  <c r="H192" i="6"/>
  <c r="D192" i="6"/>
  <c r="D191" i="6" s="1"/>
  <c r="S191" i="6"/>
  <c r="C191" i="6"/>
  <c r="S192" i="6"/>
  <c r="O192" i="6"/>
  <c r="K192" i="6"/>
  <c r="G192" i="6"/>
  <c r="G191" i="6" s="1"/>
  <c r="C192" i="6"/>
  <c r="P191" i="6"/>
  <c r="R192" i="6"/>
  <c r="N192" i="6"/>
  <c r="J192" i="6"/>
  <c r="F192" i="6"/>
  <c r="W191" i="6"/>
  <c r="M191" i="6"/>
  <c r="A195" i="6" l="1"/>
  <c r="B193" i="6"/>
  <c r="S194" i="6"/>
  <c r="O194" i="6"/>
  <c r="K194" i="6"/>
  <c r="G194" i="6"/>
  <c r="G193" i="6" s="1"/>
  <c r="C194" i="6"/>
  <c r="P193" i="6"/>
  <c r="R194" i="6"/>
  <c r="N194" i="6"/>
  <c r="J194" i="6"/>
  <c r="F194" i="6"/>
  <c r="W193" i="6"/>
  <c r="M193" i="6"/>
  <c r="U194" i="6"/>
  <c r="Q194" i="6"/>
  <c r="M194" i="6"/>
  <c r="I194" i="6"/>
  <c r="E194" i="6"/>
  <c r="V193" i="6"/>
  <c r="J193" i="6"/>
  <c r="T194" i="6"/>
  <c r="P194" i="6"/>
  <c r="L194" i="6"/>
  <c r="H194" i="6"/>
  <c r="D194" i="6"/>
  <c r="D193" i="6" s="1"/>
  <c r="S193" i="6"/>
  <c r="C193" i="6"/>
  <c r="A197" i="6" l="1"/>
  <c r="B195" i="6"/>
  <c r="T196" i="6"/>
  <c r="P196" i="6"/>
  <c r="L196" i="6"/>
  <c r="H196" i="6"/>
  <c r="D196" i="6"/>
  <c r="D195" i="6" s="1"/>
  <c r="S195" i="6"/>
  <c r="S196" i="6"/>
  <c r="O196" i="6"/>
  <c r="K196" i="6"/>
  <c r="G196" i="6"/>
  <c r="G195" i="6" s="1"/>
  <c r="C196" i="6"/>
  <c r="P195" i="6"/>
  <c r="C195" i="6"/>
  <c r="R196" i="6"/>
  <c r="N196" i="6"/>
  <c r="J196" i="6"/>
  <c r="F196" i="6"/>
  <c r="W195" i="6"/>
  <c r="M195" i="6"/>
  <c r="U196" i="6"/>
  <c r="Q196" i="6"/>
  <c r="M196" i="6"/>
  <c r="I196" i="6"/>
  <c r="E196" i="6"/>
  <c r="V195" i="6"/>
  <c r="J195" i="6"/>
  <c r="A199" i="6" l="1"/>
  <c r="B197" i="6"/>
  <c r="R198" i="6"/>
  <c r="N198" i="6"/>
  <c r="J198" i="6"/>
  <c r="F198" i="6"/>
  <c r="W197" i="6"/>
  <c r="M197" i="6"/>
  <c r="U198" i="6"/>
  <c r="Q198" i="6"/>
  <c r="M198" i="6"/>
  <c r="I198" i="6"/>
  <c r="E198" i="6"/>
  <c r="V197" i="6"/>
  <c r="J197" i="6"/>
  <c r="T198" i="6"/>
  <c r="P198" i="6"/>
  <c r="L198" i="6"/>
  <c r="H198" i="6"/>
  <c r="D198" i="6"/>
  <c r="D197" i="6" s="1"/>
  <c r="S197" i="6"/>
  <c r="C197" i="6"/>
  <c r="S198" i="6"/>
  <c r="O198" i="6"/>
  <c r="K198" i="6"/>
  <c r="G198" i="6"/>
  <c r="G197" i="6" s="1"/>
  <c r="C198" i="6"/>
  <c r="P197" i="6"/>
  <c r="A201" i="6" l="1"/>
  <c r="B199" i="6"/>
  <c r="T200" i="6"/>
  <c r="P200" i="6"/>
  <c r="L200" i="6"/>
  <c r="H200" i="6"/>
  <c r="D200" i="6"/>
  <c r="D199" i="6" s="1"/>
  <c r="S199" i="6"/>
  <c r="C199" i="6"/>
  <c r="S200" i="6"/>
  <c r="O200" i="6"/>
  <c r="K200" i="6"/>
  <c r="G200" i="6"/>
  <c r="G199" i="6" s="1"/>
  <c r="C200" i="6"/>
  <c r="P199" i="6"/>
  <c r="R200" i="6"/>
  <c r="N200" i="6"/>
  <c r="J200" i="6"/>
  <c r="F200" i="6"/>
  <c r="W199" i="6"/>
  <c r="M199" i="6"/>
  <c r="U200" i="6"/>
  <c r="Q200" i="6"/>
  <c r="M200" i="6"/>
  <c r="I200" i="6"/>
  <c r="E200" i="6"/>
  <c r="V199" i="6"/>
  <c r="J199" i="6"/>
  <c r="A203" i="6" l="1"/>
  <c r="B201" i="6"/>
  <c r="R202" i="6"/>
  <c r="N202" i="6"/>
  <c r="J202" i="6"/>
  <c r="F202" i="6"/>
  <c r="W201" i="6"/>
  <c r="M201" i="6"/>
  <c r="U202" i="6"/>
  <c r="Q202" i="6"/>
  <c r="M202" i="6"/>
  <c r="I202" i="6"/>
  <c r="E202" i="6"/>
  <c r="V201" i="6"/>
  <c r="J201" i="6"/>
  <c r="T202" i="6"/>
  <c r="P202" i="6"/>
  <c r="L202" i="6"/>
  <c r="H202" i="6"/>
  <c r="D202" i="6"/>
  <c r="D201" i="6" s="1"/>
  <c r="S201" i="6"/>
  <c r="C201" i="6"/>
  <c r="S202" i="6"/>
  <c r="O202" i="6"/>
  <c r="K202" i="6"/>
  <c r="G202" i="6"/>
  <c r="G201" i="6" s="1"/>
  <c r="C202" i="6"/>
  <c r="P201" i="6"/>
  <c r="A205" i="6" l="1"/>
  <c r="B203" i="6"/>
  <c r="S204" i="6"/>
  <c r="O204" i="6"/>
  <c r="K204" i="6"/>
  <c r="G204" i="6"/>
  <c r="G203" i="6" s="1"/>
  <c r="C204" i="6"/>
  <c r="P203" i="6"/>
  <c r="C203" i="6"/>
  <c r="R204" i="6"/>
  <c r="N204" i="6"/>
  <c r="J204" i="6"/>
  <c r="F204" i="6"/>
  <c r="W203" i="6"/>
  <c r="M203" i="6"/>
  <c r="U204" i="6"/>
  <c r="Q204" i="6"/>
  <c r="M204" i="6"/>
  <c r="I204" i="6"/>
  <c r="E204" i="6"/>
  <c r="V203" i="6"/>
  <c r="J203" i="6"/>
  <c r="T204" i="6"/>
  <c r="P204" i="6"/>
  <c r="L204" i="6"/>
  <c r="H204" i="6"/>
  <c r="D204" i="6"/>
  <c r="D203" i="6" s="1"/>
  <c r="S203" i="6"/>
  <c r="A207" i="6" l="1"/>
  <c r="B205" i="6"/>
  <c r="U206" i="6"/>
  <c r="Q206" i="6"/>
  <c r="M206" i="6"/>
  <c r="I206" i="6"/>
  <c r="E206" i="6"/>
  <c r="V205" i="6"/>
  <c r="J205" i="6"/>
  <c r="T206" i="6"/>
  <c r="P206" i="6"/>
  <c r="L206" i="6"/>
  <c r="H206" i="6"/>
  <c r="D206" i="6"/>
  <c r="D205" i="6" s="1"/>
  <c r="S205" i="6"/>
  <c r="C205" i="6"/>
  <c r="S206" i="6"/>
  <c r="O206" i="6"/>
  <c r="K206" i="6"/>
  <c r="G206" i="6"/>
  <c r="G205" i="6" s="1"/>
  <c r="C206" i="6"/>
  <c r="P205" i="6"/>
  <c r="R206" i="6"/>
  <c r="N206" i="6"/>
  <c r="J206" i="6"/>
  <c r="F206" i="6"/>
  <c r="W205" i="6"/>
  <c r="M205" i="6"/>
  <c r="A209" i="6" l="1"/>
  <c r="B207" i="6"/>
  <c r="S208" i="6"/>
  <c r="O208" i="6"/>
  <c r="K208" i="6"/>
  <c r="G208" i="6"/>
  <c r="G207" i="6" s="1"/>
  <c r="C208" i="6"/>
  <c r="P207" i="6"/>
  <c r="R208" i="6"/>
  <c r="N208" i="6"/>
  <c r="J208" i="6"/>
  <c r="F208" i="6"/>
  <c r="W207" i="6"/>
  <c r="M207" i="6"/>
  <c r="U208" i="6"/>
  <c r="Q208" i="6"/>
  <c r="M208" i="6"/>
  <c r="I208" i="6"/>
  <c r="E208" i="6"/>
  <c r="V207" i="6"/>
  <c r="J207" i="6"/>
  <c r="T208" i="6"/>
  <c r="P208" i="6"/>
  <c r="L208" i="6"/>
  <c r="H208" i="6"/>
  <c r="D208" i="6"/>
  <c r="D207" i="6" s="1"/>
  <c r="S207" i="6"/>
  <c r="C207" i="6"/>
  <c r="A211" i="6" l="1"/>
  <c r="B209" i="6"/>
  <c r="U210" i="6"/>
  <c r="Q210" i="6"/>
  <c r="M210" i="6"/>
  <c r="I210" i="6"/>
  <c r="E210" i="6"/>
  <c r="V209" i="6"/>
  <c r="J209" i="6"/>
  <c r="T210" i="6"/>
  <c r="P210" i="6"/>
  <c r="L210" i="6"/>
  <c r="H210" i="6"/>
  <c r="D210" i="6"/>
  <c r="D209" i="6" s="1"/>
  <c r="S209" i="6"/>
  <c r="C209" i="6"/>
  <c r="S210" i="6"/>
  <c r="O210" i="6"/>
  <c r="K210" i="6"/>
  <c r="G210" i="6"/>
  <c r="G209" i="6" s="1"/>
  <c r="C210" i="6"/>
  <c r="P209" i="6"/>
  <c r="R210" i="6"/>
  <c r="N210" i="6"/>
  <c r="J210" i="6"/>
  <c r="F210" i="6"/>
  <c r="W209" i="6"/>
  <c r="M209" i="6"/>
  <c r="A213" i="6" l="1"/>
  <c r="B211" i="6"/>
  <c r="S212" i="6"/>
  <c r="O212" i="6"/>
  <c r="K212" i="6"/>
  <c r="G212" i="6"/>
  <c r="G211" i="6" s="1"/>
  <c r="C212" i="6"/>
  <c r="P211" i="6"/>
  <c r="R212" i="6"/>
  <c r="N212" i="6"/>
  <c r="J212" i="6"/>
  <c r="F212" i="6"/>
  <c r="W211" i="6"/>
  <c r="M211" i="6"/>
  <c r="U212" i="6"/>
  <c r="Q212" i="6"/>
  <c r="M212" i="6"/>
  <c r="I212" i="6"/>
  <c r="E212" i="6"/>
  <c r="V211" i="6"/>
  <c r="J211" i="6"/>
  <c r="T212" i="6"/>
  <c r="P212" i="6"/>
  <c r="L212" i="6"/>
  <c r="H212" i="6"/>
  <c r="D212" i="6"/>
  <c r="D211" i="6" s="1"/>
  <c r="S211" i="6"/>
  <c r="C211" i="6"/>
  <c r="A215" i="6" l="1"/>
  <c r="B213" i="6"/>
  <c r="U214" i="6"/>
  <c r="Q214" i="6"/>
  <c r="M214" i="6"/>
  <c r="I214" i="6"/>
  <c r="E214" i="6"/>
  <c r="V213" i="6"/>
  <c r="J213" i="6"/>
  <c r="T214" i="6"/>
  <c r="P214" i="6"/>
  <c r="L214" i="6"/>
  <c r="H214" i="6"/>
  <c r="D214" i="6"/>
  <c r="D213" i="6" s="1"/>
  <c r="S213" i="6"/>
  <c r="C213" i="6"/>
  <c r="S214" i="6"/>
  <c r="O214" i="6"/>
  <c r="K214" i="6"/>
  <c r="G214" i="6"/>
  <c r="G213" i="6" s="1"/>
  <c r="C214" i="6"/>
  <c r="P213" i="6"/>
  <c r="R214" i="6"/>
  <c r="N214" i="6"/>
  <c r="J214" i="6"/>
  <c r="F214" i="6"/>
  <c r="W213" i="6"/>
  <c r="M213" i="6"/>
  <c r="A217" i="6" l="1"/>
  <c r="B215" i="6"/>
  <c r="S216" i="6"/>
  <c r="O216" i="6"/>
  <c r="K216" i="6"/>
  <c r="G216" i="6"/>
  <c r="G215" i="6" s="1"/>
  <c r="C216" i="6"/>
  <c r="P215" i="6"/>
  <c r="R216" i="6"/>
  <c r="N216" i="6"/>
  <c r="J216" i="6"/>
  <c r="F216" i="6"/>
  <c r="W215" i="6"/>
  <c r="M215" i="6"/>
  <c r="U216" i="6"/>
  <c r="Q216" i="6"/>
  <c r="M216" i="6"/>
  <c r="I216" i="6"/>
  <c r="E216" i="6"/>
  <c r="V215" i="6"/>
  <c r="J215" i="6"/>
  <c r="T216" i="6"/>
  <c r="P216" i="6"/>
  <c r="L216" i="6"/>
  <c r="H216" i="6"/>
  <c r="D216" i="6"/>
  <c r="D215" i="6" s="1"/>
  <c r="S215" i="6"/>
  <c r="C215" i="6"/>
  <c r="A219" i="6" l="1"/>
  <c r="B217" i="6"/>
  <c r="U218" i="6"/>
  <c r="Q218" i="6"/>
  <c r="M218" i="6"/>
  <c r="I218" i="6"/>
  <c r="E218" i="6"/>
  <c r="V217" i="6"/>
  <c r="J217" i="6"/>
  <c r="T218" i="6"/>
  <c r="P218" i="6"/>
  <c r="L218" i="6"/>
  <c r="H218" i="6"/>
  <c r="D218" i="6"/>
  <c r="D217" i="6" s="1"/>
  <c r="S217" i="6"/>
  <c r="C217" i="6"/>
  <c r="S218" i="6"/>
  <c r="O218" i="6"/>
  <c r="K218" i="6"/>
  <c r="G218" i="6"/>
  <c r="G217" i="6" s="1"/>
  <c r="C218" i="6"/>
  <c r="P217" i="6"/>
  <c r="R218" i="6"/>
  <c r="N218" i="6"/>
  <c r="J218" i="6"/>
  <c r="F218" i="6"/>
  <c r="W217" i="6"/>
  <c r="M217" i="6"/>
  <c r="B219" i="6" l="1"/>
  <c r="A221" i="6"/>
  <c r="R220" i="6"/>
  <c r="N220" i="6"/>
  <c r="J220" i="6"/>
  <c r="F220" i="6"/>
  <c r="W219" i="6"/>
  <c r="M219" i="6"/>
  <c r="U220" i="6"/>
  <c r="Q220" i="6"/>
  <c r="M220" i="6"/>
  <c r="I220" i="6"/>
  <c r="E220" i="6"/>
  <c r="V219" i="6"/>
  <c r="J219" i="6"/>
  <c r="T220" i="6"/>
  <c r="P220" i="6"/>
  <c r="L220" i="6"/>
  <c r="H220" i="6"/>
  <c r="D220" i="6"/>
  <c r="D219" i="6" s="1"/>
  <c r="S219" i="6"/>
  <c r="S220" i="6"/>
  <c r="O220" i="6"/>
  <c r="K220" i="6"/>
  <c r="G220" i="6"/>
  <c r="G219" i="6" s="1"/>
  <c r="C220" i="6"/>
  <c r="P219" i="6"/>
  <c r="C219" i="6"/>
  <c r="A223" i="6" l="1"/>
  <c r="B221" i="6"/>
  <c r="R222" i="6"/>
  <c r="N222" i="6"/>
  <c r="U222" i="6"/>
  <c r="Q222" i="6"/>
  <c r="M222" i="6"/>
  <c r="I222" i="6"/>
  <c r="T222" i="6"/>
  <c r="P222" i="6"/>
  <c r="S222" i="6"/>
  <c r="O222" i="6"/>
  <c r="H222" i="6"/>
  <c r="D222" i="6"/>
  <c r="D221" i="6" s="1"/>
  <c r="S221" i="6"/>
  <c r="C221" i="6"/>
  <c r="L222" i="6"/>
  <c r="G222" i="6"/>
  <c r="G221" i="6" s="1"/>
  <c r="C222" i="6"/>
  <c r="P221" i="6"/>
  <c r="K222" i="6"/>
  <c r="F222" i="6"/>
  <c r="W221" i="6"/>
  <c r="M221" i="6"/>
  <c r="J222" i="6"/>
  <c r="E222" i="6"/>
  <c r="V221" i="6"/>
  <c r="J221" i="6"/>
  <c r="A225" i="6" l="1"/>
  <c r="B223" i="6"/>
  <c r="T224" i="6"/>
  <c r="P224" i="6"/>
  <c r="L224" i="6"/>
  <c r="H224" i="6"/>
  <c r="D224" i="6"/>
  <c r="D223" i="6" s="1"/>
  <c r="S223" i="6"/>
  <c r="C223" i="6"/>
  <c r="S224" i="6"/>
  <c r="O224" i="6"/>
  <c r="K224" i="6"/>
  <c r="G224" i="6"/>
  <c r="G223" i="6" s="1"/>
  <c r="C224" i="6"/>
  <c r="P223" i="6"/>
  <c r="R224" i="6"/>
  <c r="N224" i="6"/>
  <c r="J224" i="6"/>
  <c r="F224" i="6"/>
  <c r="W223" i="6"/>
  <c r="M223" i="6"/>
  <c r="U224" i="6"/>
  <c r="Q224" i="6"/>
  <c r="M224" i="6"/>
  <c r="I224" i="6"/>
  <c r="E224" i="6"/>
  <c r="V223" i="6"/>
  <c r="J223" i="6"/>
  <c r="A227" i="6" l="1"/>
  <c r="B225" i="6"/>
  <c r="R226" i="6"/>
  <c r="N226" i="6"/>
  <c r="J226" i="6"/>
  <c r="F226" i="6"/>
  <c r="W225" i="6"/>
  <c r="M225" i="6"/>
  <c r="U226" i="6"/>
  <c r="Q226" i="6"/>
  <c r="M226" i="6"/>
  <c r="I226" i="6"/>
  <c r="E226" i="6"/>
  <c r="V225" i="6"/>
  <c r="J225" i="6"/>
  <c r="T226" i="6"/>
  <c r="P226" i="6"/>
  <c r="L226" i="6"/>
  <c r="H226" i="6"/>
  <c r="D226" i="6"/>
  <c r="D225" i="6" s="1"/>
  <c r="S225" i="6"/>
  <c r="C225" i="6"/>
  <c r="S226" i="6"/>
  <c r="O226" i="6"/>
  <c r="K226" i="6"/>
  <c r="G226" i="6"/>
  <c r="G225" i="6" s="1"/>
  <c r="C226" i="6"/>
  <c r="P225" i="6"/>
  <c r="A229" i="6" l="1"/>
  <c r="B227" i="6"/>
  <c r="S228" i="6"/>
  <c r="O228" i="6"/>
  <c r="K228" i="6"/>
  <c r="G228" i="6"/>
  <c r="G227" i="6" s="1"/>
  <c r="C228" i="6"/>
  <c r="P227" i="6"/>
  <c r="C227" i="6"/>
  <c r="R228" i="6"/>
  <c r="N228" i="6"/>
  <c r="J228" i="6"/>
  <c r="F228" i="6"/>
  <c r="W227" i="6"/>
  <c r="M227" i="6"/>
  <c r="U228" i="6"/>
  <c r="Q228" i="6"/>
  <c r="M228" i="6"/>
  <c r="I228" i="6"/>
  <c r="E228" i="6"/>
  <c r="V227" i="6"/>
  <c r="J227" i="6"/>
  <c r="T228" i="6"/>
  <c r="P228" i="6"/>
  <c r="L228" i="6"/>
  <c r="H228" i="6"/>
  <c r="D228" i="6"/>
  <c r="D227" i="6" s="1"/>
  <c r="S227" i="6"/>
  <c r="A231" i="6" l="1"/>
  <c r="B229" i="6"/>
  <c r="U230" i="6"/>
  <c r="Q230" i="6"/>
  <c r="M230" i="6"/>
  <c r="I230" i="6"/>
  <c r="E230" i="6"/>
  <c r="V229" i="6"/>
  <c r="J229" i="6"/>
  <c r="T230" i="6"/>
  <c r="P230" i="6"/>
  <c r="L230" i="6"/>
  <c r="H230" i="6"/>
  <c r="D230" i="6"/>
  <c r="D229" i="6" s="1"/>
  <c r="S229" i="6"/>
  <c r="C229" i="6"/>
  <c r="S230" i="6"/>
  <c r="O230" i="6"/>
  <c r="K230" i="6"/>
  <c r="G230" i="6"/>
  <c r="G229" i="6" s="1"/>
  <c r="C230" i="6"/>
  <c r="P229" i="6"/>
  <c r="R230" i="6"/>
  <c r="N230" i="6"/>
  <c r="J230" i="6"/>
  <c r="F230" i="6"/>
  <c r="W229" i="6"/>
  <c r="M229" i="6"/>
  <c r="A233" i="6" l="1"/>
  <c r="B231" i="6"/>
  <c r="S232" i="6"/>
  <c r="O232" i="6"/>
  <c r="K232" i="6"/>
  <c r="G232" i="6"/>
  <c r="G231" i="6" s="1"/>
  <c r="C232" i="6"/>
  <c r="P231" i="6"/>
  <c r="R232" i="6"/>
  <c r="N232" i="6"/>
  <c r="J232" i="6"/>
  <c r="F232" i="6"/>
  <c r="W231" i="6"/>
  <c r="M231" i="6"/>
  <c r="U232" i="6"/>
  <c r="Q232" i="6"/>
  <c r="M232" i="6"/>
  <c r="I232" i="6"/>
  <c r="E232" i="6"/>
  <c r="V231" i="6"/>
  <c r="J231" i="6"/>
  <c r="T232" i="6"/>
  <c r="P232" i="6"/>
  <c r="L232" i="6"/>
  <c r="H232" i="6"/>
  <c r="D232" i="6"/>
  <c r="D231" i="6" s="1"/>
  <c r="S231" i="6"/>
  <c r="C231" i="6"/>
  <c r="A235" i="6" l="1"/>
  <c r="B233" i="6"/>
  <c r="U234" i="6"/>
  <c r="Q234" i="6"/>
  <c r="M234" i="6"/>
  <c r="I234" i="6"/>
  <c r="E234" i="6"/>
  <c r="V233" i="6"/>
  <c r="J233" i="6"/>
  <c r="T234" i="6"/>
  <c r="P234" i="6"/>
  <c r="L234" i="6"/>
  <c r="H234" i="6"/>
  <c r="D234" i="6"/>
  <c r="D233" i="6" s="1"/>
  <c r="S233" i="6"/>
  <c r="C233" i="6"/>
  <c r="S234" i="6"/>
  <c r="O234" i="6"/>
  <c r="K234" i="6"/>
  <c r="G234" i="6"/>
  <c r="G233" i="6" s="1"/>
  <c r="C234" i="6"/>
  <c r="P233" i="6"/>
  <c r="R234" i="6"/>
  <c r="N234" i="6"/>
  <c r="J234" i="6"/>
  <c r="F234" i="6"/>
  <c r="W233" i="6"/>
  <c r="M233" i="6"/>
  <c r="A237" i="6" l="1"/>
  <c r="B235" i="6"/>
  <c r="R236" i="6"/>
  <c r="N236" i="6"/>
  <c r="J236" i="6"/>
  <c r="F236" i="6"/>
  <c r="W235" i="6"/>
  <c r="M235" i="6"/>
  <c r="U236" i="6"/>
  <c r="Q236" i="6"/>
  <c r="M236" i="6"/>
  <c r="I236" i="6"/>
  <c r="E236" i="6"/>
  <c r="V235" i="6"/>
  <c r="J235" i="6"/>
  <c r="T236" i="6"/>
  <c r="P236" i="6"/>
  <c r="L236" i="6"/>
  <c r="H236" i="6"/>
  <c r="D236" i="6"/>
  <c r="D235" i="6" s="1"/>
  <c r="S235" i="6"/>
  <c r="S236" i="6"/>
  <c r="O236" i="6"/>
  <c r="K236" i="6"/>
  <c r="G236" i="6"/>
  <c r="G235" i="6" s="1"/>
  <c r="C236" i="6"/>
  <c r="P235" i="6"/>
  <c r="C235" i="6"/>
  <c r="A239" i="6" l="1"/>
  <c r="B237" i="6"/>
  <c r="T238" i="6"/>
  <c r="P238" i="6"/>
  <c r="L238" i="6"/>
  <c r="H238" i="6"/>
  <c r="D238" i="6"/>
  <c r="D237" i="6" s="1"/>
  <c r="S237" i="6"/>
  <c r="C237" i="6"/>
  <c r="S238" i="6"/>
  <c r="O238" i="6"/>
  <c r="K238" i="6"/>
  <c r="G238" i="6"/>
  <c r="G237" i="6" s="1"/>
  <c r="C238" i="6"/>
  <c r="P237" i="6"/>
  <c r="R238" i="6"/>
  <c r="N238" i="6"/>
  <c r="J238" i="6"/>
  <c r="F238" i="6"/>
  <c r="W237" i="6"/>
  <c r="M237" i="6"/>
  <c r="U238" i="6"/>
  <c r="Q238" i="6"/>
  <c r="M238" i="6"/>
  <c r="I238" i="6"/>
  <c r="E238" i="6"/>
  <c r="V237" i="6"/>
  <c r="J237" i="6"/>
  <c r="A241" i="6" l="1"/>
  <c r="B239" i="6"/>
  <c r="R240" i="6"/>
  <c r="N240" i="6"/>
  <c r="J240" i="6"/>
  <c r="F240" i="6"/>
  <c r="W239" i="6"/>
  <c r="M239" i="6"/>
  <c r="U240" i="6"/>
  <c r="Q240" i="6"/>
  <c r="M240" i="6"/>
  <c r="I240" i="6"/>
  <c r="E240" i="6"/>
  <c r="V239" i="6"/>
  <c r="J239" i="6"/>
  <c r="T240" i="6"/>
  <c r="P240" i="6"/>
  <c r="L240" i="6"/>
  <c r="H240" i="6"/>
  <c r="D240" i="6"/>
  <c r="D239" i="6" s="1"/>
  <c r="S239" i="6"/>
  <c r="C239" i="6"/>
  <c r="S240" i="6"/>
  <c r="O240" i="6"/>
  <c r="K240" i="6"/>
  <c r="G240" i="6"/>
  <c r="G239" i="6" s="1"/>
  <c r="C240" i="6"/>
  <c r="P239" i="6"/>
  <c r="A243" i="6" l="1"/>
  <c r="B241" i="6"/>
  <c r="T242" i="6"/>
  <c r="P242" i="6"/>
  <c r="L242" i="6"/>
  <c r="H242" i="6"/>
  <c r="D242" i="6"/>
  <c r="D241" i="6" s="1"/>
  <c r="S241" i="6"/>
  <c r="C241" i="6"/>
  <c r="S242" i="6"/>
  <c r="O242" i="6"/>
  <c r="K242" i="6"/>
  <c r="G242" i="6"/>
  <c r="G241" i="6" s="1"/>
  <c r="C242" i="6"/>
  <c r="P241" i="6"/>
  <c r="R242" i="6"/>
  <c r="N242" i="6"/>
  <c r="J242" i="6"/>
  <c r="F242" i="6"/>
  <c r="W241" i="6"/>
  <c r="M241" i="6"/>
  <c r="U242" i="6"/>
  <c r="Q242" i="6"/>
  <c r="M242" i="6"/>
  <c r="I242" i="6"/>
  <c r="E242" i="6"/>
  <c r="V241" i="6"/>
  <c r="J241" i="6"/>
  <c r="A245" i="6" l="1"/>
  <c r="B243" i="6"/>
  <c r="U244" i="6"/>
  <c r="Q244" i="6"/>
  <c r="M244" i="6"/>
  <c r="I244" i="6"/>
  <c r="E244" i="6"/>
  <c r="V243" i="6"/>
  <c r="J243" i="6"/>
  <c r="T244" i="6"/>
  <c r="P244" i="6"/>
  <c r="L244" i="6"/>
  <c r="H244" i="6"/>
  <c r="D244" i="6"/>
  <c r="D243" i="6" s="1"/>
  <c r="S243" i="6"/>
  <c r="S244" i="6"/>
  <c r="O244" i="6"/>
  <c r="K244" i="6"/>
  <c r="G244" i="6"/>
  <c r="G243" i="6" s="1"/>
  <c r="C244" i="6"/>
  <c r="P243" i="6"/>
  <c r="C243" i="6"/>
  <c r="R244" i="6"/>
  <c r="N244" i="6"/>
  <c r="J244" i="6"/>
  <c r="F244" i="6"/>
  <c r="W243" i="6"/>
  <c r="M243" i="6"/>
  <c r="A247" i="6" l="1"/>
  <c r="B245" i="6"/>
  <c r="S246" i="6"/>
  <c r="O246" i="6"/>
  <c r="K246" i="6"/>
  <c r="G246" i="6"/>
  <c r="G245" i="6" s="1"/>
  <c r="C246" i="6"/>
  <c r="P245" i="6"/>
  <c r="R246" i="6"/>
  <c r="N246" i="6"/>
  <c r="J246" i="6"/>
  <c r="F246" i="6"/>
  <c r="W245" i="6"/>
  <c r="M245" i="6"/>
  <c r="U246" i="6"/>
  <c r="Q246" i="6"/>
  <c r="M246" i="6"/>
  <c r="I246" i="6"/>
  <c r="E246" i="6"/>
  <c r="V245" i="6"/>
  <c r="J245" i="6"/>
  <c r="T246" i="6"/>
  <c r="P246" i="6"/>
  <c r="L246" i="6"/>
  <c r="H246" i="6"/>
  <c r="D246" i="6"/>
  <c r="D245" i="6" s="1"/>
  <c r="S245" i="6"/>
  <c r="C245" i="6"/>
  <c r="A249" i="6" l="1"/>
  <c r="B247" i="6"/>
  <c r="U248" i="6"/>
  <c r="Q248" i="6"/>
  <c r="M248" i="6"/>
  <c r="I248" i="6"/>
  <c r="E248" i="6"/>
  <c r="V247" i="6"/>
  <c r="J247" i="6"/>
  <c r="T248" i="6"/>
  <c r="P248" i="6"/>
  <c r="L248" i="6"/>
  <c r="H248" i="6"/>
  <c r="D248" i="6"/>
  <c r="D247" i="6" s="1"/>
  <c r="S247" i="6"/>
  <c r="C247" i="6"/>
  <c r="S248" i="6"/>
  <c r="O248" i="6"/>
  <c r="K248" i="6"/>
  <c r="G248" i="6"/>
  <c r="G247" i="6" s="1"/>
  <c r="C248" i="6"/>
  <c r="P247" i="6"/>
  <c r="R248" i="6"/>
  <c r="N248" i="6"/>
  <c r="J248" i="6"/>
  <c r="F248" i="6"/>
  <c r="W247" i="6"/>
  <c r="M247" i="6"/>
  <c r="A251" i="6" l="1"/>
  <c r="B249" i="6"/>
  <c r="S250" i="6"/>
  <c r="O250" i="6"/>
  <c r="K250" i="6"/>
  <c r="G250" i="6"/>
  <c r="G249" i="6" s="1"/>
  <c r="C250" i="6"/>
  <c r="P249" i="6"/>
  <c r="R250" i="6"/>
  <c r="N250" i="6"/>
  <c r="J250" i="6"/>
  <c r="F250" i="6"/>
  <c r="W249" i="6"/>
  <c r="M249" i="6"/>
  <c r="U250" i="6"/>
  <c r="Q250" i="6"/>
  <c r="M250" i="6"/>
  <c r="I250" i="6"/>
  <c r="E250" i="6"/>
  <c r="V249" i="6"/>
  <c r="J249" i="6"/>
  <c r="T250" i="6"/>
  <c r="P250" i="6"/>
  <c r="L250" i="6"/>
  <c r="H250" i="6"/>
  <c r="D250" i="6"/>
  <c r="D249" i="6" s="1"/>
  <c r="S249" i="6"/>
  <c r="C249" i="6"/>
  <c r="A253" i="6" l="1"/>
  <c r="B251" i="6"/>
  <c r="T252" i="6"/>
  <c r="P252" i="6"/>
  <c r="L252" i="6"/>
  <c r="H252" i="6"/>
  <c r="D252" i="6"/>
  <c r="D251" i="6" s="1"/>
  <c r="S251" i="6"/>
  <c r="S252" i="6"/>
  <c r="O252" i="6"/>
  <c r="K252" i="6"/>
  <c r="G252" i="6"/>
  <c r="G251" i="6" s="1"/>
  <c r="C252" i="6"/>
  <c r="P251" i="6"/>
  <c r="C251" i="6"/>
  <c r="R252" i="6"/>
  <c r="N252" i="6"/>
  <c r="J252" i="6"/>
  <c r="F252" i="6"/>
  <c r="W251" i="6"/>
  <c r="M251" i="6"/>
  <c r="U252" i="6"/>
  <c r="Q252" i="6"/>
  <c r="M252" i="6"/>
  <c r="I252" i="6"/>
  <c r="E252" i="6"/>
  <c r="V251" i="6"/>
  <c r="J251" i="6"/>
  <c r="A255" i="6" l="1"/>
  <c r="B253" i="6"/>
  <c r="R254" i="6"/>
  <c r="N254" i="6"/>
  <c r="J254" i="6"/>
  <c r="F254" i="6"/>
  <c r="W253" i="6"/>
  <c r="M253" i="6"/>
  <c r="U254" i="6"/>
  <c r="Q254" i="6"/>
  <c r="M254" i="6"/>
  <c r="I254" i="6"/>
  <c r="E254" i="6"/>
  <c r="V253" i="6"/>
  <c r="J253" i="6"/>
  <c r="T254" i="6"/>
  <c r="P254" i="6"/>
  <c r="L254" i="6"/>
  <c r="H254" i="6"/>
  <c r="D254" i="6"/>
  <c r="D253" i="6" s="1"/>
  <c r="S253" i="6"/>
  <c r="C253" i="6"/>
  <c r="S254" i="6"/>
  <c r="O254" i="6"/>
  <c r="K254" i="6"/>
  <c r="G254" i="6"/>
  <c r="G253" i="6" s="1"/>
  <c r="C254" i="6"/>
  <c r="P253" i="6"/>
  <c r="A257" i="6" l="1"/>
  <c r="B255" i="6"/>
  <c r="T256" i="6"/>
  <c r="P256" i="6"/>
  <c r="L256" i="6"/>
  <c r="H256" i="6"/>
  <c r="D256" i="6"/>
  <c r="D255" i="6" s="1"/>
  <c r="S255" i="6"/>
  <c r="C255" i="6"/>
  <c r="S256" i="6"/>
  <c r="O256" i="6"/>
  <c r="K256" i="6"/>
  <c r="G256" i="6"/>
  <c r="G255" i="6" s="1"/>
  <c r="C256" i="6"/>
  <c r="P255" i="6"/>
  <c r="R256" i="6"/>
  <c r="N256" i="6"/>
  <c r="J256" i="6"/>
  <c r="F256" i="6"/>
  <c r="W255" i="6"/>
  <c r="M255" i="6"/>
  <c r="U256" i="6"/>
  <c r="Q256" i="6"/>
  <c r="M256" i="6"/>
  <c r="I256" i="6"/>
  <c r="E256" i="6"/>
  <c r="V255" i="6"/>
  <c r="J255" i="6"/>
  <c r="A259" i="6" l="1"/>
  <c r="B257" i="6"/>
  <c r="R258" i="6"/>
  <c r="N258" i="6"/>
  <c r="J258" i="6"/>
  <c r="F258" i="6"/>
  <c r="W257" i="6"/>
  <c r="M257" i="6"/>
  <c r="U258" i="6"/>
  <c r="Q258" i="6"/>
  <c r="M258" i="6"/>
  <c r="I258" i="6"/>
  <c r="E258" i="6"/>
  <c r="V257" i="6"/>
  <c r="J257" i="6"/>
  <c r="T258" i="6"/>
  <c r="P258" i="6"/>
  <c r="L258" i="6"/>
  <c r="H258" i="6"/>
  <c r="D258" i="6"/>
  <c r="D257" i="6" s="1"/>
  <c r="S257" i="6"/>
  <c r="C257" i="6"/>
  <c r="S258" i="6"/>
  <c r="O258" i="6"/>
  <c r="K258" i="6"/>
  <c r="G258" i="6"/>
  <c r="G257" i="6" s="1"/>
  <c r="C258" i="6"/>
  <c r="P257" i="6"/>
  <c r="A261" i="6" l="1"/>
  <c r="B259" i="6"/>
  <c r="S260" i="6"/>
  <c r="O260" i="6"/>
  <c r="K260" i="6"/>
  <c r="G260" i="6"/>
  <c r="G259" i="6" s="1"/>
  <c r="C260" i="6"/>
  <c r="P259" i="6"/>
  <c r="C259" i="6"/>
  <c r="R260" i="6"/>
  <c r="N260" i="6"/>
  <c r="J260" i="6"/>
  <c r="F260" i="6"/>
  <c r="W259" i="6"/>
  <c r="M259" i="6"/>
  <c r="U260" i="6"/>
  <c r="Q260" i="6"/>
  <c r="M260" i="6"/>
  <c r="I260" i="6"/>
  <c r="E260" i="6"/>
  <c r="V259" i="6"/>
  <c r="J259" i="6"/>
  <c r="T260" i="6"/>
  <c r="P260" i="6"/>
  <c r="L260" i="6"/>
  <c r="H260" i="6"/>
  <c r="D260" i="6"/>
  <c r="D259" i="6" s="1"/>
  <c r="S259" i="6"/>
  <c r="A263" i="6" l="1"/>
  <c r="B261" i="6"/>
  <c r="U262" i="6"/>
  <c r="Q262" i="6"/>
  <c r="M262" i="6"/>
  <c r="I262" i="6"/>
  <c r="E262" i="6"/>
  <c r="V261" i="6"/>
  <c r="J261" i="6"/>
  <c r="T262" i="6"/>
  <c r="P262" i="6"/>
  <c r="L262" i="6"/>
  <c r="H262" i="6"/>
  <c r="D262" i="6"/>
  <c r="D261" i="6" s="1"/>
  <c r="S261" i="6"/>
  <c r="C261" i="6"/>
  <c r="S262" i="6"/>
  <c r="O262" i="6"/>
  <c r="K262" i="6"/>
  <c r="G262" i="6"/>
  <c r="G261" i="6" s="1"/>
  <c r="C262" i="6"/>
  <c r="P261" i="6"/>
  <c r="R262" i="6"/>
  <c r="N262" i="6"/>
  <c r="J262" i="6"/>
  <c r="F262" i="6"/>
  <c r="W261" i="6"/>
  <c r="M261" i="6"/>
  <c r="A265" i="6" l="1"/>
  <c r="B263" i="6"/>
  <c r="S264" i="6"/>
  <c r="O264" i="6"/>
  <c r="K264" i="6"/>
  <c r="G264" i="6"/>
  <c r="G263" i="6" s="1"/>
  <c r="C264" i="6"/>
  <c r="P263" i="6"/>
  <c r="R264" i="6"/>
  <c r="N264" i="6"/>
  <c r="J264" i="6"/>
  <c r="F264" i="6"/>
  <c r="W263" i="6"/>
  <c r="M263" i="6"/>
  <c r="U264" i="6"/>
  <c r="Q264" i="6"/>
  <c r="M264" i="6"/>
  <c r="I264" i="6"/>
  <c r="E264" i="6"/>
  <c r="V263" i="6"/>
  <c r="J263" i="6"/>
  <c r="T264" i="6"/>
  <c r="P264" i="6"/>
  <c r="L264" i="6"/>
  <c r="H264" i="6"/>
  <c r="D264" i="6"/>
  <c r="D263" i="6" s="1"/>
  <c r="S263" i="6"/>
  <c r="C263" i="6"/>
  <c r="A267" i="6" l="1"/>
  <c r="B265" i="6"/>
  <c r="U266" i="6"/>
  <c r="Q266" i="6"/>
  <c r="M266" i="6"/>
  <c r="I266" i="6"/>
  <c r="E266" i="6"/>
  <c r="V265" i="6"/>
  <c r="J265" i="6"/>
  <c r="T266" i="6"/>
  <c r="P266" i="6"/>
  <c r="L266" i="6"/>
  <c r="H266" i="6"/>
  <c r="D266" i="6"/>
  <c r="D265" i="6" s="1"/>
  <c r="S265" i="6"/>
  <c r="C265" i="6"/>
  <c r="S266" i="6"/>
  <c r="O266" i="6"/>
  <c r="K266" i="6"/>
  <c r="G266" i="6"/>
  <c r="G265" i="6" s="1"/>
  <c r="C266" i="6"/>
  <c r="P265" i="6"/>
  <c r="R266" i="6"/>
  <c r="N266" i="6"/>
  <c r="J266" i="6"/>
  <c r="F266" i="6"/>
  <c r="W265" i="6"/>
  <c r="M265" i="6"/>
  <c r="A269" i="6" l="1"/>
  <c r="B267" i="6"/>
  <c r="R268" i="6"/>
  <c r="N268" i="6"/>
  <c r="J268" i="6"/>
  <c r="F268" i="6"/>
  <c r="W267" i="6"/>
  <c r="M267" i="6"/>
  <c r="U268" i="6"/>
  <c r="Q268" i="6"/>
  <c r="M268" i="6"/>
  <c r="I268" i="6"/>
  <c r="E268" i="6"/>
  <c r="V267" i="6"/>
  <c r="J267" i="6"/>
  <c r="T268" i="6"/>
  <c r="P268" i="6"/>
  <c r="L268" i="6"/>
  <c r="H268" i="6"/>
  <c r="D268" i="6"/>
  <c r="D267" i="6" s="1"/>
  <c r="S267" i="6"/>
  <c r="S268" i="6"/>
  <c r="O268" i="6"/>
  <c r="K268" i="6"/>
  <c r="G268" i="6"/>
  <c r="G267" i="6" s="1"/>
  <c r="C268" i="6"/>
  <c r="P267" i="6"/>
  <c r="C267" i="6"/>
  <c r="A271" i="6" l="1"/>
  <c r="B269" i="6"/>
  <c r="T270" i="6"/>
  <c r="P270" i="6"/>
  <c r="L270" i="6"/>
  <c r="H270" i="6"/>
  <c r="D270" i="6"/>
  <c r="D269" i="6" s="1"/>
  <c r="S269" i="6"/>
  <c r="C269" i="6"/>
  <c r="S270" i="6"/>
  <c r="O270" i="6"/>
  <c r="K270" i="6"/>
  <c r="G270" i="6"/>
  <c r="G269" i="6" s="1"/>
  <c r="C270" i="6"/>
  <c r="P269" i="6"/>
  <c r="R270" i="6"/>
  <c r="N270" i="6"/>
  <c r="J270" i="6"/>
  <c r="F270" i="6"/>
  <c r="W269" i="6"/>
  <c r="M269" i="6"/>
  <c r="U270" i="6"/>
  <c r="Q270" i="6"/>
  <c r="M270" i="6"/>
  <c r="I270" i="6"/>
  <c r="E270" i="6"/>
  <c r="V269" i="6"/>
  <c r="J269" i="6"/>
  <c r="A273" i="6" l="1"/>
  <c r="B271" i="6"/>
  <c r="R272" i="6"/>
  <c r="N272" i="6"/>
  <c r="J272" i="6"/>
  <c r="F272" i="6"/>
  <c r="W271" i="6"/>
  <c r="M271" i="6"/>
  <c r="U272" i="6"/>
  <c r="Q272" i="6"/>
  <c r="M272" i="6"/>
  <c r="I272" i="6"/>
  <c r="E272" i="6"/>
  <c r="V271" i="6"/>
  <c r="J271" i="6"/>
  <c r="T272" i="6"/>
  <c r="P272" i="6"/>
  <c r="L272" i="6"/>
  <c r="H272" i="6"/>
  <c r="D272" i="6"/>
  <c r="D271" i="6" s="1"/>
  <c r="S271" i="6"/>
  <c r="C271" i="6"/>
  <c r="S272" i="6"/>
  <c r="O272" i="6"/>
  <c r="K272" i="6"/>
  <c r="G272" i="6"/>
  <c r="G271" i="6" s="1"/>
  <c r="C272" i="6"/>
  <c r="P271" i="6"/>
  <c r="A275" i="6" l="1"/>
  <c r="B273" i="6"/>
  <c r="T274" i="6"/>
  <c r="P274" i="6"/>
  <c r="L274" i="6"/>
  <c r="H274" i="6"/>
  <c r="D274" i="6"/>
  <c r="D273" i="6" s="1"/>
  <c r="S273" i="6"/>
  <c r="C273" i="6"/>
  <c r="S274" i="6"/>
  <c r="O274" i="6"/>
  <c r="K274" i="6"/>
  <c r="G274" i="6"/>
  <c r="G273" i="6" s="1"/>
  <c r="C274" i="6"/>
  <c r="P273" i="6"/>
  <c r="R274" i="6"/>
  <c r="N274" i="6"/>
  <c r="J274" i="6"/>
  <c r="F274" i="6"/>
  <c r="W273" i="6"/>
  <c r="M273" i="6"/>
  <c r="U274" i="6"/>
  <c r="Q274" i="6"/>
  <c r="M274" i="6"/>
  <c r="I274" i="6"/>
  <c r="E274" i="6"/>
  <c r="V273" i="6"/>
  <c r="J273" i="6"/>
  <c r="A277" i="6" l="1"/>
  <c r="B275" i="6"/>
  <c r="R276" i="6"/>
  <c r="N276" i="6"/>
  <c r="J276" i="6"/>
  <c r="F276" i="6"/>
  <c r="W275" i="6"/>
  <c r="M275" i="6"/>
  <c r="U276" i="6"/>
  <c r="Q276" i="6"/>
  <c r="M276" i="6"/>
  <c r="I276" i="6"/>
  <c r="E276" i="6"/>
  <c r="V275" i="6"/>
  <c r="J275" i="6"/>
  <c r="T276" i="6"/>
  <c r="P276" i="6"/>
  <c r="L276" i="6"/>
  <c r="H276" i="6"/>
  <c r="D276" i="6"/>
  <c r="D275" i="6" s="1"/>
  <c r="S275" i="6"/>
  <c r="C275" i="6"/>
  <c r="S276" i="6"/>
  <c r="O276" i="6"/>
  <c r="K276" i="6"/>
  <c r="G276" i="6"/>
  <c r="G275" i="6" s="1"/>
  <c r="C276" i="6"/>
  <c r="P275" i="6"/>
  <c r="A279" i="6" l="1"/>
  <c r="B277" i="6"/>
  <c r="T278" i="6"/>
  <c r="P278" i="6"/>
  <c r="L278" i="6"/>
  <c r="H278" i="6"/>
  <c r="D278" i="6"/>
  <c r="D277" i="6" s="1"/>
  <c r="S277" i="6"/>
  <c r="C277" i="6"/>
  <c r="S278" i="6"/>
  <c r="O278" i="6"/>
  <c r="K278" i="6"/>
  <c r="G278" i="6"/>
  <c r="G277" i="6" s="1"/>
  <c r="C278" i="6"/>
  <c r="P277" i="6"/>
  <c r="R278" i="6"/>
  <c r="N278" i="6"/>
  <c r="J278" i="6"/>
  <c r="F278" i="6"/>
  <c r="W277" i="6"/>
  <c r="M277" i="6"/>
  <c r="U278" i="6"/>
  <c r="Q278" i="6"/>
  <c r="M278" i="6"/>
  <c r="I278" i="6"/>
  <c r="E278" i="6"/>
  <c r="V277" i="6"/>
  <c r="J277" i="6"/>
  <c r="A281" i="6" l="1"/>
  <c r="B279" i="6"/>
  <c r="R280" i="6"/>
  <c r="N280" i="6"/>
  <c r="J280" i="6"/>
  <c r="F280" i="6"/>
  <c r="W279" i="6"/>
  <c r="M279" i="6"/>
  <c r="U280" i="6"/>
  <c r="Q280" i="6"/>
  <c r="M280" i="6"/>
  <c r="I280" i="6"/>
  <c r="E280" i="6"/>
  <c r="V279" i="6"/>
  <c r="J279" i="6"/>
  <c r="T280" i="6"/>
  <c r="P280" i="6"/>
  <c r="L280" i="6"/>
  <c r="H280" i="6"/>
  <c r="D280" i="6"/>
  <c r="D279" i="6" s="1"/>
  <c r="S279" i="6"/>
  <c r="C279" i="6"/>
  <c r="S280" i="6"/>
  <c r="O280" i="6"/>
  <c r="K280" i="6"/>
  <c r="G280" i="6"/>
  <c r="G279" i="6" s="1"/>
  <c r="C280" i="6"/>
  <c r="P279" i="6"/>
  <c r="A283" i="6" l="1"/>
  <c r="B281" i="6"/>
  <c r="T282" i="6"/>
  <c r="P282" i="6"/>
  <c r="L282" i="6"/>
  <c r="H282" i="6"/>
  <c r="D282" i="6"/>
  <c r="D281" i="6" s="1"/>
  <c r="S281" i="6"/>
  <c r="C281" i="6"/>
  <c r="S282" i="6"/>
  <c r="O282" i="6"/>
  <c r="K282" i="6"/>
  <c r="G282" i="6"/>
  <c r="G281" i="6" s="1"/>
  <c r="C282" i="6"/>
  <c r="P281" i="6"/>
  <c r="R282" i="6"/>
  <c r="N282" i="6"/>
  <c r="J282" i="6"/>
  <c r="F282" i="6"/>
  <c r="W281" i="6"/>
  <c r="M281" i="6"/>
  <c r="U282" i="6"/>
  <c r="Q282" i="6"/>
  <c r="M282" i="6"/>
  <c r="I282" i="6"/>
  <c r="E282" i="6"/>
  <c r="V281" i="6"/>
  <c r="J281" i="6"/>
  <c r="B283" i="6" l="1"/>
  <c r="A285" i="6"/>
  <c r="U284" i="6"/>
  <c r="Q284" i="6"/>
  <c r="M284" i="6"/>
  <c r="I284" i="6"/>
  <c r="E284" i="6"/>
  <c r="V283" i="6"/>
  <c r="J283" i="6"/>
  <c r="T284" i="6"/>
  <c r="P284" i="6"/>
  <c r="L284" i="6"/>
  <c r="H284" i="6"/>
  <c r="D284" i="6"/>
  <c r="D283" i="6" s="1"/>
  <c r="S283" i="6"/>
  <c r="S284" i="6"/>
  <c r="O284" i="6"/>
  <c r="K284" i="6"/>
  <c r="G284" i="6"/>
  <c r="G283" i="6" s="1"/>
  <c r="C284" i="6"/>
  <c r="P283" i="6"/>
  <c r="C283" i="6"/>
  <c r="R284" i="6"/>
  <c r="N284" i="6"/>
  <c r="J284" i="6"/>
  <c r="F284" i="6"/>
  <c r="W283" i="6"/>
  <c r="M283" i="6"/>
  <c r="A287" i="6" l="1"/>
  <c r="B285" i="6"/>
  <c r="S286" i="6"/>
  <c r="O286" i="6"/>
  <c r="K286" i="6"/>
  <c r="G286" i="6"/>
  <c r="G285" i="6" s="1"/>
  <c r="C286" i="6"/>
  <c r="P285" i="6"/>
  <c r="R286" i="6"/>
  <c r="N286" i="6"/>
  <c r="J286" i="6"/>
  <c r="F286" i="6"/>
  <c r="W285" i="6"/>
  <c r="M285" i="6"/>
  <c r="U286" i="6"/>
  <c r="Q286" i="6"/>
  <c r="M286" i="6"/>
  <c r="I286" i="6"/>
  <c r="E286" i="6"/>
  <c r="V285" i="6"/>
  <c r="J285" i="6"/>
  <c r="T286" i="6"/>
  <c r="P286" i="6"/>
  <c r="L286" i="6"/>
  <c r="H286" i="6"/>
  <c r="D286" i="6"/>
  <c r="D285" i="6" s="1"/>
  <c r="S285" i="6"/>
  <c r="C285" i="6"/>
  <c r="A289" i="6" l="1"/>
  <c r="B287" i="6"/>
  <c r="U288" i="6"/>
  <c r="Q288" i="6"/>
  <c r="M288" i="6"/>
  <c r="I288" i="6"/>
  <c r="E288" i="6"/>
  <c r="V287" i="6"/>
  <c r="J287" i="6"/>
  <c r="T288" i="6"/>
  <c r="P288" i="6"/>
  <c r="L288" i="6"/>
  <c r="H288" i="6"/>
  <c r="D288" i="6"/>
  <c r="D287" i="6" s="1"/>
  <c r="S287" i="6"/>
  <c r="C287" i="6"/>
  <c r="S288" i="6"/>
  <c r="O288" i="6"/>
  <c r="K288" i="6"/>
  <c r="G288" i="6"/>
  <c r="G287" i="6" s="1"/>
  <c r="C288" i="6"/>
  <c r="P287" i="6"/>
  <c r="R288" i="6"/>
  <c r="N288" i="6"/>
  <c r="J288" i="6"/>
  <c r="F288" i="6"/>
  <c r="W287" i="6"/>
  <c r="M287" i="6"/>
  <c r="A291" i="6" l="1"/>
  <c r="B289" i="6"/>
  <c r="S290" i="6"/>
  <c r="O290" i="6"/>
  <c r="K290" i="6"/>
  <c r="G290" i="6"/>
  <c r="G289" i="6" s="1"/>
  <c r="C290" i="6"/>
  <c r="P289" i="6"/>
  <c r="R290" i="6"/>
  <c r="N290" i="6"/>
  <c r="J290" i="6"/>
  <c r="F290" i="6"/>
  <c r="W289" i="6"/>
  <c r="M289" i="6"/>
  <c r="U290" i="6"/>
  <c r="Q290" i="6"/>
  <c r="M290" i="6"/>
  <c r="I290" i="6"/>
  <c r="E290" i="6"/>
  <c r="V289" i="6"/>
  <c r="J289" i="6"/>
  <c r="T290" i="6"/>
  <c r="P290" i="6"/>
  <c r="L290" i="6"/>
  <c r="H290" i="6"/>
  <c r="D290" i="6"/>
  <c r="D289" i="6" s="1"/>
  <c r="S289" i="6"/>
  <c r="C289" i="6"/>
  <c r="A293" i="6" l="1"/>
  <c r="B291" i="6"/>
  <c r="T292" i="6"/>
  <c r="P292" i="6"/>
  <c r="L292" i="6"/>
  <c r="H292" i="6"/>
  <c r="D292" i="6"/>
  <c r="D291" i="6" s="1"/>
  <c r="S291" i="6"/>
  <c r="S292" i="6"/>
  <c r="O292" i="6"/>
  <c r="K292" i="6"/>
  <c r="G292" i="6"/>
  <c r="G291" i="6" s="1"/>
  <c r="C292" i="6"/>
  <c r="P291" i="6"/>
  <c r="C291" i="6"/>
  <c r="R292" i="6"/>
  <c r="N292" i="6"/>
  <c r="J292" i="6"/>
  <c r="F292" i="6"/>
  <c r="W291" i="6"/>
  <c r="M291" i="6"/>
  <c r="U292" i="6"/>
  <c r="Q292" i="6"/>
  <c r="M292" i="6"/>
  <c r="I292" i="6"/>
  <c r="E292" i="6"/>
  <c r="V291" i="6"/>
  <c r="J291" i="6"/>
  <c r="A295" i="6" l="1"/>
  <c r="B293" i="6"/>
  <c r="R294" i="6"/>
  <c r="N294" i="6"/>
  <c r="J294" i="6"/>
  <c r="F294" i="6"/>
  <c r="W293" i="6"/>
  <c r="M293" i="6"/>
  <c r="U294" i="6"/>
  <c r="Q294" i="6"/>
  <c r="M294" i="6"/>
  <c r="I294" i="6"/>
  <c r="E294" i="6"/>
  <c r="V293" i="6"/>
  <c r="J293" i="6"/>
  <c r="T294" i="6"/>
  <c r="P294" i="6"/>
  <c r="L294" i="6"/>
  <c r="H294" i="6"/>
  <c r="D294" i="6"/>
  <c r="D293" i="6" s="1"/>
  <c r="S293" i="6"/>
  <c r="C293" i="6"/>
  <c r="S294" i="6"/>
  <c r="O294" i="6"/>
  <c r="K294" i="6"/>
  <c r="G294" i="6"/>
  <c r="G293" i="6" s="1"/>
  <c r="C294" i="6"/>
  <c r="P293" i="6"/>
  <c r="A297" i="6" l="1"/>
  <c r="B295" i="6"/>
  <c r="T296" i="6"/>
  <c r="P296" i="6"/>
  <c r="L296" i="6"/>
  <c r="H296" i="6"/>
  <c r="D296" i="6"/>
  <c r="D295" i="6" s="1"/>
  <c r="S295" i="6"/>
  <c r="C295" i="6"/>
  <c r="S296" i="6"/>
  <c r="O296" i="6"/>
  <c r="K296" i="6"/>
  <c r="G296" i="6"/>
  <c r="G295" i="6" s="1"/>
  <c r="C296" i="6"/>
  <c r="P295" i="6"/>
  <c r="R296" i="6"/>
  <c r="N296" i="6"/>
  <c r="J296" i="6"/>
  <c r="F296" i="6"/>
  <c r="W295" i="6"/>
  <c r="M295" i="6"/>
  <c r="U296" i="6"/>
  <c r="Q296" i="6"/>
  <c r="M296" i="6"/>
  <c r="I296" i="6"/>
  <c r="E296" i="6"/>
  <c r="V295" i="6"/>
  <c r="J295" i="6"/>
  <c r="A299" i="6" l="1"/>
  <c r="B297" i="6"/>
  <c r="R298" i="6"/>
  <c r="N298" i="6"/>
  <c r="J298" i="6"/>
  <c r="F298" i="6"/>
  <c r="W297" i="6"/>
  <c r="M297" i="6"/>
  <c r="U298" i="6"/>
  <c r="Q298" i="6"/>
  <c r="M298" i="6"/>
  <c r="I298" i="6"/>
  <c r="E298" i="6"/>
  <c r="V297" i="6"/>
  <c r="J297" i="6"/>
  <c r="T298" i="6"/>
  <c r="P298" i="6"/>
  <c r="L298" i="6"/>
  <c r="H298" i="6"/>
  <c r="D298" i="6"/>
  <c r="D297" i="6" s="1"/>
  <c r="S297" i="6"/>
  <c r="C297" i="6"/>
  <c r="S298" i="6"/>
  <c r="O298" i="6"/>
  <c r="K298" i="6"/>
  <c r="G298" i="6"/>
  <c r="G297" i="6" s="1"/>
  <c r="C298" i="6"/>
  <c r="P297" i="6"/>
  <c r="A301" i="6" l="1"/>
  <c r="B299" i="6"/>
  <c r="S300" i="6"/>
  <c r="O300" i="6"/>
  <c r="K300" i="6"/>
  <c r="G300" i="6"/>
  <c r="G299" i="6" s="1"/>
  <c r="C300" i="6"/>
  <c r="P299" i="6"/>
  <c r="C299" i="6"/>
  <c r="R300" i="6"/>
  <c r="N300" i="6"/>
  <c r="J300" i="6"/>
  <c r="F300" i="6"/>
  <c r="W299" i="6"/>
  <c r="M299" i="6"/>
  <c r="U300" i="6"/>
  <c r="Q300" i="6"/>
  <c r="M300" i="6"/>
  <c r="I300" i="6"/>
  <c r="E300" i="6"/>
  <c r="V299" i="6"/>
  <c r="J299" i="6"/>
  <c r="T300" i="6"/>
  <c r="P300" i="6"/>
  <c r="L300" i="6"/>
  <c r="H300" i="6"/>
  <c r="D300" i="6"/>
  <c r="D299" i="6" s="1"/>
  <c r="S299" i="6"/>
  <c r="A303" i="6" l="1"/>
  <c r="B301" i="6"/>
  <c r="U302" i="6"/>
  <c r="Q302" i="6"/>
  <c r="M302" i="6"/>
  <c r="I302" i="6"/>
  <c r="E302" i="6"/>
  <c r="V301" i="6"/>
  <c r="J301" i="6"/>
  <c r="T302" i="6"/>
  <c r="P302" i="6"/>
  <c r="L302" i="6"/>
  <c r="H302" i="6"/>
  <c r="D302" i="6"/>
  <c r="D301" i="6" s="1"/>
  <c r="S301" i="6"/>
  <c r="C301" i="6"/>
  <c r="S302" i="6"/>
  <c r="O302" i="6"/>
  <c r="K302" i="6"/>
  <c r="G302" i="6"/>
  <c r="G301" i="6" s="1"/>
  <c r="C302" i="6"/>
  <c r="P301" i="6"/>
  <c r="R302" i="6"/>
  <c r="N302" i="6"/>
  <c r="J302" i="6"/>
  <c r="F302" i="6"/>
  <c r="W301" i="6"/>
  <c r="M301" i="6"/>
  <c r="A305" i="6" l="1"/>
  <c r="B303" i="6"/>
  <c r="S304" i="6"/>
  <c r="O304" i="6"/>
  <c r="K304" i="6"/>
  <c r="G304" i="6"/>
  <c r="G303" i="6" s="1"/>
  <c r="C304" i="6"/>
  <c r="P303" i="6"/>
  <c r="R304" i="6"/>
  <c r="N304" i="6"/>
  <c r="J304" i="6"/>
  <c r="F304" i="6"/>
  <c r="W303" i="6"/>
  <c r="M303" i="6"/>
  <c r="U304" i="6"/>
  <c r="Q304" i="6"/>
  <c r="M304" i="6"/>
  <c r="I304" i="6"/>
  <c r="E304" i="6"/>
  <c r="V303" i="6"/>
  <c r="J303" i="6"/>
  <c r="T304" i="6"/>
  <c r="P304" i="6"/>
  <c r="L304" i="6"/>
  <c r="H304" i="6"/>
  <c r="D304" i="6"/>
  <c r="D303" i="6" s="1"/>
  <c r="S303" i="6"/>
  <c r="C303" i="6"/>
  <c r="A307" i="6" l="1"/>
  <c r="B305" i="6"/>
  <c r="U306" i="6"/>
  <c r="Q306" i="6"/>
  <c r="M306" i="6"/>
  <c r="I306" i="6"/>
  <c r="E306" i="6"/>
  <c r="V305" i="6"/>
  <c r="J305" i="6"/>
  <c r="T306" i="6"/>
  <c r="P306" i="6"/>
  <c r="L306" i="6"/>
  <c r="H306" i="6"/>
  <c r="D306" i="6"/>
  <c r="D305" i="6" s="1"/>
  <c r="S305" i="6"/>
  <c r="C305" i="6"/>
  <c r="S306" i="6"/>
  <c r="O306" i="6"/>
  <c r="K306" i="6"/>
  <c r="G306" i="6"/>
  <c r="G305" i="6" s="1"/>
  <c r="C306" i="6"/>
  <c r="P305" i="6"/>
  <c r="R306" i="6"/>
  <c r="N306" i="6"/>
  <c r="J306" i="6"/>
  <c r="F306" i="6"/>
  <c r="W305" i="6"/>
  <c r="M305" i="6"/>
  <c r="A309" i="6" l="1"/>
  <c r="B307" i="6"/>
  <c r="S308" i="6"/>
  <c r="O308" i="6"/>
  <c r="K308" i="6"/>
  <c r="G308" i="6"/>
  <c r="G307" i="6" s="1"/>
  <c r="C308" i="6"/>
  <c r="P307" i="6"/>
  <c r="R308" i="6"/>
  <c r="N308" i="6"/>
  <c r="J308" i="6"/>
  <c r="F308" i="6"/>
  <c r="W307" i="6"/>
  <c r="M307" i="6"/>
  <c r="U308" i="6"/>
  <c r="Q308" i="6"/>
  <c r="M308" i="6"/>
  <c r="I308" i="6"/>
  <c r="E308" i="6"/>
  <c r="V307" i="6"/>
  <c r="J307" i="6"/>
  <c r="T308" i="6"/>
  <c r="P308" i="6"/>
  <c r="L308" i="6"/>
  <c r="H308" i="6"/>
  <c r="D308" i="6"/>
  <c r="D307" i="6" s="1"/>
  <c r="S307" i="6"/>
  <c r="C307" i="6"/>
  <c r="A311" i="6" l="1"/>
  <c r="B309" i="6"/>
  <c r="U310" i="6"/>
  <c r="Q310" i="6"/>
  <c r="M310" i="6"/>
  <c r="I310" i="6"/>
  <c r="E310" i="6"/>
  <c r="V309" i="6"/>
  <c r="J309" i="6"/>
  <c r="T310" i="6"/>
  <c r="P310" i="6"/>
  <c r="L310" i="6"/>
  <c r="H310" i="6"/>
  <c r="D310" i="6"/>
  <c r="D309" i="6" s="1"/>
  <c r="S309" i="6"/>
  <c r="C309" i="6"/>
  <c r="S310" i="6"/>
  <c r="O310" i="6"/>
  <c r="K310" i="6"/>
  <c r="G310" i="6"/>
  <c r="G309" i="6" s="1"/>
  <c r="C310" i="6"/>
  <c r="P309" i="6"/>
  <c r="R310" i="6"/>
  <c r="N310" i="6"/>
  <c r="J310" i="6"/>
  <c r="F310" i="6"/>
  <c r="W309" i="6"/>
  <c r="M309" i="6"/>
  <c r="A313" i="6" l="1"/>
  <c r="B311" i="6"/>
  <c r="S312" i="6"/>
  <c r="O312" i="6"/>
  <c r="K312" i="6"/>
  <c r="G312" i="6"/>
  <c r="G311" i="6" s="1"/>
  <c r="C312" i="6"/>
  <c r="P311" i="6"/>
  <c r="R312" i="6"/>
  <c r="N312" i="6"/>
  <c r="J312" i="6"/>
  <c r="F312" i="6"/>
  <c r="W311" i="6"/>
  <c r="M311" i="6"/>
  <c r="U312" i="6"/>
  <c r="Q312" i="6"/>
  <c r="M312" i="6"/>
  <c r="I312" i="6"/>
  <c r="E312" i="6"/>
  <c r="V311" i="6"/>
  <c r="J311" i="6"/>
  <c r="T312" i="6"/>
  <c r="P312" i="6"/>
  <c r="L312" i="6"/>
  <c r="H312" i="6"/>
  <c r="D312" i="6"/>
  <c r="D311" i="6" s="1"/>
  <c r="S311" i="6"/>
  <c r="C311" i="6"/>
  <c r="A315" i="6" l="1"/>
  <c r="B313" i="6"/>
  <c r="U314" i="6"/>
  <c r="Q314" i="6"/>
  <c r="M314" i="6"/>
  <c r="I314" i="6"/>
  <c r="E314" i="6"/>
  <c r="V313" i="6"/>
  <c r="J313" i="6"/>
  <c r="T314" i="6"/>
  <c r="P314" i="6"/>
  <c r="L314" i="6"/>
  <c r="H314" i="6"/>
  <c r="D314" i="6"/>
  <c r="D313" i="6" s="1"/>
  <c r="S313" i="6"/>
  <c r="C313" i="6"/>
  <c r="S314" i="6"/>
  <c r="O314" i="6"/>
  <c r="K314" i="6"/>
  <c r="G314" i="6"/>
  <c r="G313" i="6" s="1"/>
  <c r="C314" i="6"/>
  <c r="P313" i="6"/>
  <c r="R314" i="6"/>
  <c r="N314" i="6"/>
  <c r="J314" i="6"/>
  <c r="F314" i="6"/>
  <c r="W313" i="6"/>
  <c r="M313" i="6"/>
  <c r="A317" i="6" l="1"/>
  <c r="B315" i="6"/>
  <c r="R316" i="6"/>
  <c r="N316" i="6"/>
  <c r="J316" i="6"/>
  <c r="F316" i="6"/>
  <c r="W315" i="6"/>
  <c r="M315" i="6"/>
  <c r="U316" i="6"/>
  <c r="Q316" i="6"/>
  <c r="M316" i="6"/>
  <c r="I316" i="6"/>
  <c r="E316" i="6"/>
  <c r="V315" i="6"/>
  <c r="J315" i="6"/>
  <c r="T316" i="6"/>
  <c r="P316" i="6"/>
  <c r="L316" i="6"/>
  <c r="H316" i="6"/>
  <c r="D316" i="6"/>
  <c r="D315" i="6" s="1"/>
  <c r="S315" i="6"/>
  <c r="S316" i="6"/>
  <c r="O316" i="6"/>
  <c r="K316" i="6"/>
  <c r="G316" i="6"/>
  <c r="G315" i="6" s="1"/>
  <c r="C316" i="6"/>
  <c r="P315" i="6"/>
  <c r="C315" i="6"/>
  <c r="A319" i="6" l="1"/>
  <c r="B317" i="6"/>
  <c r="T318" i="6"/>
  <c r="P318" i="6"/>
  <c r="L318" i="6"/>
  <c r="H318" i="6"/>
  <c r="D318" i="6"/>
  <c r="D317" i="6" s="1"/>
  <c r="S317" i="6"/>
  <c r="C317" i="6"/>
  <c r="S318" i="6"/>
  <c r="O318" i="6"/>
  <c r="K318" i="6"/>
  <c r="G318" i="6"/>
  <c r="G317" i="6" s="1"/>
  <c r="C318" i="6"/>
  <c r="P317" i="6"/>
  <c r="R318" i="6"/>
  <c r="N318" i="6"/>
  <c r="J318" i="6"/>
  <c r="F318" i="6"/>
  <c r="W317" i="6"/>
  <c r="M317" i="6"/>
  <c r="U318" i="6"/>
  <c r="Q318" i="6"/>
  <c r="M318" i="6"/>
  <c r="I318" i="6"/>
  <c r="E318" i="6"/>
  <c r="V317" i="6"/>
  <c r="J317" i="6"/>
  <c r="A321" i="6" l="1"/>
  <c r="B319" i="6"/>
  <c r="R320" i="6"/>
  <c r="N320" i="6"/>
  <c r="J320" i="6"/>
  <c r="F320" i="6"/>
  <c r="W319" i="6"/>
  <c r="M319" i="6"/>
  <c r="U320" i="6"/>
  <c r="Q320" i="6"/>
  <c r="M320" i="6"/>
  <c r="I320" i="6"/>
  <c r="E320" i="6"/>
  <c r="V319" i="6"/>
  <c r="J319" i="6"/>
  <c r="T320" i="6"/>
  <c r="P320" i="6"/>
  <c r="L320" i="6"/>
  <c r="H320" i="6"/>
  <c r="D320" i="6"/>
  <c r="D319" i="6" s="1"/>
  <c r="S319" i="6"/>
  <c r="C319" i="6"/>
  <c r="S320" i="6"/>
  <c r="O320" i="6"/>
  <c r="K320" i="6"/>
  <c r="G320" i="6"/>
  <c r="G319" i="6" s="1"/>
  <c r="C320" i="6"/>
  <c r="P319" i="6"/>
  <c r="A323" i="6" l="1"/>
  <c r="B321" i="6"/>
  <c r="T322" i="6"/>
  <c r="P322" i="6"/>
  <c r="L322" i="6"/>
  <c r="H322" i="6"/>
  <c r="D322" i="6"/>
  <c r="D321" i="6" s="1"/>
  <c r="S321" i="6"/>
  <c r="C321" i="6"/>
  <c r="S322" i="6"/>
  <c r="O322" i="6"/>
  <c r="K322" i="6"/>
  <c r="G322" i="6"/>
  <c r="G321" i="6" s="1"/>
  <c r="C322" i="6"/>
  <c r="P321" i="6"/>
  <c r="R322" i="6"/>
  <c r="N322" i="6"/>
  <c r="J322" i="6"/>
  <c r="F322" i="6"/>
  <c r="W321" i="6"/>
  <c r="M321" i="6"/>
  <c r="U322" i="6"/>
  <c r="Q322" i="6"/>
  <c r="M322" i="6"/>
  <c r="I322" i="6"/>
  <c r="E322" i="6"/>
  <c r="V321" i="6"/>
  <c r="J321" i="6"/>
  <c r="A325" i="6" l="1"/>
  <c r="B323" i="6"/>
  <c r="R324" i="6"/>
  <c r="N324" i="6"/>
  <c r="J324" i="6"/>
  <c r="F324" i="6"/>
  <c r="W323" i="6"/>
  <c r="M323" i="6"/>
  <c r="U324" i="6"/>
  <c r="Q324" i="6"/>
  <c r="M324" i="6"/>
  <c r="I324" i="6"/>
  <c r="E324" i="6"/>
  <c r="V323" i="6"/>
  <c r="J323" i="6"/>
  <c r="T324" i="6"/>
  <c r="P324" i="6"/>
  <c r="L324" i="6"/>
  <c r="H324" i="6"/>
  <c r="D324" i="6"/>
  <c r="D323" i="6" s="1"/>
  <c r="S323" i="6"/>
  <c r="C323" i="6"/>
  <c r="S324" i="6"/>
  <c r="O324" i="6"/>
  <c r="K324" i="6"/>
  <c r="G324" i="6"/>
  <c r="G323" i="6" s="1"/>
  <c r="C324" i="6"/>
  <c r="P323" i="6"/>
  <c r="A327" i="6" l="1"/>
  <c r="B325" i="6"/>
  <c r="R326" i="6"/>
  <c r="N326" i="6"/>
  <c r="J326" i="6"/>
  <c r="F326" i="6"/>
  <c r="T326" i="6"/>
  <c r="P326" i="6"/>
  <c r="O326" i="6"/>
  <c r="I326" i="6"/>
  <c r="D326" i="6"/>
  <c r="D325" i="6" s="1"/>
  <c r="S325" i="6"/>
  <c r="C325" i="6"/>
  <c r="U326" i="6"/>
  <c r="M326" i="6"/>
  <c r="H326" i="6"/>
  <c r="C326" i="6"/>
  <c r="P325" i="6"/>
  <c r="S326" i="6"/>
  <c r="L326" i="6"/>
  <c r="G326" i="6"/>
  <c r="G325" i="6" s="1"/>
  <c r="W325" i="6"/>
  <c r="M325" i="6"/>
  <c r="Q326" i="6"/>
  <c r="K326" i="6"/>
  <c r="E326" i="6"/>
  <c r="V325" i="6"/>
  <c r="J325" i="6"/>
  <c r="A329" i="6" l="1"/>
  <c r="B327" i="6"/>
  <c r="U328" i="6"/>
  <c r="Q328" i="6"/>
  <c r="M328" i="6"/>
  <c r="I328" i="6"/>
  <c r="E328" i="6"/>
  <c r="V327" i="6"/>
  <c r="J327" i="6"/>
  <c r="T328" i="6"/>
  <c r="P328" i="6"/>
  <c r="L328" i="6"/>
  <c r="H328" i="6"/>
  <c r="D328" i="6"/>
  <c r="D327" i="6" s="1"/>
  <c r="S327" i="6"/>
  <c r="C327" i="6"/>
  <c r="S328" i="6"/>
  <c r="O328" i="6"/>
  <c r="K328" i="6"/>
  <c r="G328" i="6"/>
  <c r="G327" i="6" s="1"/>
  <c r="C328" i="6"/>
  <c r="P327" i="6"/>
  <c r="R328" i="6"/>
  <c r="N328" i="6"/>
  <c r="J328" i="6"/>
  <c r="F328" i="6"/>
  <c r="W327" i="6"/>
  <c r="M327" i="6"/>
  <c r="A331" i="6" l="1"/>
  <c r="B329" i="6"/>
  <c r="S330" i="6"/>
  <c r="O330" i="6"/>
  <c r="K330" i="6"/>
  <c r="G330" i="6"/>
  <c r="G329" i="6" s="1"/>
  <c r="C330" i="6"/>
  <c r="P329" i="6"/>
  <c r="R330" i="6"/>
  <c r="N330" i="6"/>
  <c r="J330" i="6"/>
  <c r="F330" i="6"/>
  <c r="W329" i="6"/>
  <c r="M329" i="6"/>
  <c r="U330" i="6"/>
  <c r="Q330" i="6"/>
  <c r="M330" i="6"/>
  <c r="I330" i="6"/>
  <c r="E330" i="6"/>
  <c r="V329" i="6"/>
  <c r="J329" i="6"/>
  <c r="T330" i="6"/>
  <c r="P330" i="6"/>
  <c r="L330" i="6"/>
  <c r="H330" i="6"/>
  <c r="D330" i="6"/>
  <c r="D329" i="6" s="1"/>
  <c r="S329" i="6"/>
  <c r="C329" i="6"/>
  <c r="A333" i="6" l="1"/>
  <c r="B331" i="6"/>
  <c r="T332" i="6"/>
  <c r="P332" i="6"/>
  <c r="L332" i="6"/>
  <c r="H332" i="6"/>
  <c r="D332" i="6"/>
  <c r="D331" i="6" s="1"/>
  <c r="S331" i="6"/>
  <c r="S332" i="6"/>
  <c r="O332" i="6"/>
  <c r="K332" i="6"/>
  <c r="G332" i="6"/>
  <c r="G331" i="6" s="1"/>
  <c r="C332" i="6"/>
  <c r="P331" i="6"/>
  <c r="C331" i="6"/>
  <c r="R332" i="6"/>
  <c r="N332" i="6"/>
  <c r="J332" i="6"/>
  <c r="F332" i="6"/>
  <c r="W331" i="6"/>
  <c r="M331" i="6"/>
  <c r="U332" i="6"/>
  <c r="Q332" i="6"/>
  <c r="M332" i="6"/>
  <c r="I332" i="6"/>
  <c r="E332" i="6"/>
  <c r="V331" i="6"/>
  <c r="J331" i="6"/>
  <c r="A335" i="6" l="1"/>
  <c r="B333" i="6"/>
  <c r="R334" i="6"/>
  <c r="N334" i="6"/>
  <c r="J334" i="6"/>
  <c r="F334" i="6"/>
  <c r="W333" i="6"/>
  <c r="M333" i="6"/>
  <c r="U334" i="6"/>
  <c r="Q334" i="6"/>
  <c r="M334" i="6"/>
  <c r="I334" i="6"/>
  <c r="E334" i="6"/>
  <c r="V333" i="6"/>
  <c r="J333" i="6"/>
  <c r="T334" i="6"/>
  <c r="P334" i="6"/>
  <c r="L334" i="6"/>
  <c r="H334" i="6"/>
  <c r="D334" i="6"/>
  <c r="D333" i="6" s="1"/>
  <c r="S333" i="6"/>
  <c r="C333" i="6"/>
  <c r="S334" i="6"/>
  <c r="O334" i="6"/>
  <c r="K334" i="6"/>
  <c r="G334" i="6"/>
  <c r="G333" i="6" s="1"/>
  <c r="C334" i="6"/>
  <c r="P333" i="6"/>
  <c r="A337" i="6" l="1"/>
  <c r="B335" i="6"/>
  <c r="T336" i="6"/>
  <c r="P336" i="6"/>
  <c r="L336" i="6"/>
  <c r="H336" i="6"/>
  <c r="D336" i="6"/>
  <c r="D335" i="6" s="1"/>
  <c r="S335" i="6"/>
  <c r="C335" i="6"/>
  <c r="S336" i="6"/>
  <c r="O336" i="6"/>
  <c r="K336" i="6"/>
  <c r="G336" i="6"/>
  <c r="G335" i="6" s="1"/>
  <c r="C336" i="6"/>
  <c r="P335" i="6"/>
  <c r="R336" i="6"/>
  <c r="N336" i="6"/>
  <c r="J336" i="6"/>
  <c r="F336" i="6"/>
  <c r="W335" i="6"/>
  <c r="M335" i="6"/>
  <c r="U336" i="6"/>
  <c r="Q336" i="6"/>
  <c r="M336" i="6"/>
  <c r="I336" i="6"/>
  <c r="E336" i="6"/>
  <c r="V335" i="6"/>
  <c r="J335" i="6"/>
  <c r="A339" i="6" l="1"/>
  <c r="B337" i="6"/>
  <c r="R338" i="6"/>
  <c r="N338" i="6"/>
  <c r="J338" i="6"/>
  <c r="F338" i="6"/>
  <c r="W337" i="6"/>
  <c r="M337" i="6"/>
  <c r="U338" i="6"/>
  <c r="Q338" i="6"/>
  <c r="M338" i="6"/>
  <c r="I338" i="6"/>
  <c r="E338" i="6"/>
  <c r="V337" i="6"/>
  <c r="J337" i="6"/>
  <c r="T338" i="6"/>
  <c r="P338" i="6"/>
  <c r="L338" i="6"/>
  <c r="H338" i="6"/>
  <c r="D338" i="6"/>
  <c r="D337" i="6" s="1"/>
  <c r="S337" i="6"/>
  <c r="C337" i="6"/>
  <c r="S338" i="6"/>
  <c r="O338" i="6"/>
  <c r="K338" i="6"/>
  <c r="G338" i="6"/>
  <c r="G337" i="6" s="1"/>
  <c r="C338" i="6"/>
  <c r="P337" i="6"/>
  <c r="A341" i="6" l="1"/>
  <c r="B339" i="6"/>
  <c r="S340" i="6"/>
  <c r="O340" i="6"/>
  <c r="K340" i="6"/>
  <c r="G340" i="6"/>
  <c r="G339" i="6" s="1"/>
  <c r="C340" i="6"/>
  <c r="P339" i="6"/>
  <c r="C339" i="6"/>
  <c r="R340" i="6"/>
  <c r="N340" i="6"/>
  <c r="J340" i="6"/>
  <c r="F340" i="6"/>
  <c r="W339" i="6"/>
  <c r="M339" i="6"/>
  <c r="U340" i="6"/>
  <c r="Q340" i="6"/>
  <c r="M340" i="6"/>
  <c r="I340" i="6"/>
  <c r="E340" i="6"/>
  <c r="V339" i="6"/>
  <c r="J339" i="6"/>
  <c r="T340" i="6"/>
  <c r="P340" i="6"/>
  <c r="L340" i="6"/>
  <c r="H340" i="6"/>
  <c r="D340" i="6"/>
  <c r="D339" i="6" s="1"/>
  <c r="S339" i="6"/>
  <c r="A343" i="6" l="1"/>
  <c r="B341" i="6"/>
  <c r="U342" i="6"/>
  <c r="Q342" i="6"/>
  <c r="M342" i="6"/>
  <c r="I342" i="6"/>
  <c r="E342" i="6"/>
  <c r="V341" i="6"/>
  <c r="J341" i="6"/>
  <c r="T342" i="6"/>
  <c r="P342" i="6"/>
  <c r="L342" i="6"/>
  <c r="H342" i="6"/>
  <c r="D342" i="6"/>
  <c r="D341" i="6" s="1"/>
  <c r="S341" i="6"/>
  <c r="C341" i="6"/>
  <c r="S342" i="6"/>
  <c r="O342" i="6"/>
  <c r="K342" i="6"/>
  <c r="G342" i="6"/>
  <c r="G341" i="6" s="1"/>
  <c r="C342" i="6"/>
  <c r="P341" i="6"/>
  <c r="R342" i="6"/>
  <c r="N342" i="6"/>
  <c r="J342" i="6"/>
  <c r="F342" i="6"/>
  <c r="W341" i="6"/>
  <c r="M341" i="6"/>
  <c r="A345" i="6" l="1"/>
  <c r="B343" i="6"/>
  <c r="S344" i="6"/>
  <c r="O344" i="6"/>
  <c r="K344" i="6"/>
  <c r="G344" i="6"/>
  <c r="G343" i="6" s="1"/>
  <c r="C344" i="6"/>
  <c r="P343" i="6"/>
  <c r="R344" i="6"/>
  <c r="N344" i="6"/>
  <c r="J344" i="6"/>
  <c r="F344" i="6"/>
  <c r="W343" i="6"/>
  <c r="M343" i="6"/>
  <c r="U344" i="6"/>
  <c r="Q344" i="6"/>
  <c r="M344" i="6"/>
  <c r="I344" i="6"/>
  <c r="E344" i="6"/>
  <c r="V343" i="6"/>
  <c r="J343" i="6"/>
  <c r="T344" i="6"/>
  <c r="P344" i="6"/>
  <c r="L344" i="6"/>
  <c r="H344" i="6"/>
  <c r="D344" i="6"/>
  <c r="D343" i="6" s="1"/>
  <c r="S343" i="6"/>
  <c r="C343" i="6"/>
  <c r="A347" i="6" l="1"/>
  <c r="B345" i="6"/>
  <c r="U346" i="6"/>
  <c r="Q346" i="6"/>
  <c r="M346" i="6"/>
  <c r="I346" i="6"/>
  <c r="E346" i="6"/>
  <c r="V345" i="6"/>
  <c r="J345" i="6"/>
  <c r="T346" i="6"/>
  <c r="P346" i="6"/>
  <c r="L346" i="6"/>
  <c r="H346" i="6"/>
  <c r="D346" i="6"/>
  <c r="D345" i="6" s="1"/>
  <c r="S345" i="6"/>
  <c r="C345" i="6"/>
  <c r="S346" i="6"/>
  <c r="O346" i="6"/>
  <c r="K346" i="6"/>
  <c r="G346" i="6"/>
  <c r="G345" i="6" s="1"/>
  <c r="C346" i="6"/>
  <c r="P345" i="6"/>
  <c r="R346" i="6"/>
  <c r="N346" i="6"/>
  <c r="J346" i="6"/>
  <c r="F346" i="6"/>
  <c r="W345" i="6"/>
  <c r="M345" i="6"/>
  <c r="B347" i="6" l="1"/>
  <c r="A349" i="6"/>
  <c r="R348" i="6"/>
  <c r="N348" i="6"/>
  <c r="J348" i="6"/>
  <c r="F348" i="6"/>
  <c r="W347" i="6"/>
  <c r="M347" i="6"/>
  <c r="U348" i="6"/>
  <c r="Q348" i="6"/>
  <c r="M348" i="6"/>
  <c r="I348" i="6"/>
  <c r="E348" i="6"/>
  <c r="V347" i="6"/>
  <c r="J347" i="6"/>
  <c r="T348" i="6"/>
  <c r="P348" i="6"/>
  <c r="L348" i="6"/>
  <c r="H348" i="6"/>
  <c r="D348" i="6"/>
  <c r="D347" i="6" s="1"/>
  <c r="S347" i="6"/>
  <c r="S348" i="6"/>
  <c r="O348" i="6"/>
  <c r="K348" i="6"/>
  <c r="G348" i="6"/>
  <c r="G347" i="6" s="1"/>
  <c r="C348" i="6"/>
  <c r="P347" i="6"/>
  <c r="C347" i="6"/>
  <c r="A351" i="6" l="1"/>
  <c r="B349" i="6"/>
  <c r="T350" i="6"/>
  <c r="P350" i="6"/>
  <c r="L350" i="6"/>
  <c r="H350" i="6"/>
  <c r="D350" i="6"/>
  <c r="D349" i="6" s="1"/>
  <c r="S349" i="6"/>
  <c r="C349" i="6"/>
  <c r="S350" i="6"/>
  <c r="O350" i="6"/>
  <c r="K350" i="6"/>
  <c r="G350" i="6"/>
  <c r="G349" i="6" s="1"/>
  <c r="C350" i="6"/>
  <c r="P349" i="6"/>
  <c r="R350" i="6"/>
  <c r="N350" i="6"/>
  <c r="J350" i="6"/>
  <c r="F350" i="6"/>
  <c r="W349" i="6"/>
  <c r="M349" i="6"/>
  <c r="U350" i="6"/>
  <c r="Q350" i="6"/>
  <c r="M350" i="6"/>
  <c r="I350" i="6"/>
  <c r="E350" i="6"/>
  <c r="V349" i="6"/>
  <c r="J349" i="6"/>
  <c r="A353" i="6" l="1"/>
  <c r="B351" i="6"/>
  <c r="R352" i="6"/>
  <c r="N352" i="6"/>
  <c r="J352" i="6"/>
  <c r="F352" i="6"/>
  <c r="W351" i="6"/>
  <c r="M351" i="6"/>
  <c r="U352" i="6"/>
  <c r="Q352" i="6"/>
  <c r="M352" i="6"/>
  <c r="I352" i="6"/>
  <c r="E352" i="6"/>
  <c r="V351" i="6"/>
  <c r="J351" i="6"/>
  <c r="T352" i="6"/>
  <c r="P352" i="6"/>
  <c r="L352" i="6"/>
  <c r="H352" i="6"/>
  <c r="D352" i="6"/>
  <c r="D351" i="6" s="1"/>
  <c r="S351" i="6"/>
  <c r="C351" i="6"/>
  <c r="S352" i="6"/>
  <c r="O352" i="6"/>
  <c r="K352" i="6"/>
  <c r="G352" i="6"/>
  <c r="G351" i="6" s="1"/>
  <c r="C352" i="6"/>
  <c r="P351" i="6"/>
  <c r="A355" i="6" l="1"/>
  <c r="B353" i="6"/>
  <c r="T354" i="6"/>
  <c r="P354" i="6"/>
  <c r="L354" i="6"/>
  <c r="H354" i="6"/>
  <c r="D354" i="6"/>
  <c r="D353" i="6" s="1"/>
  <c r="S353" i="6"/>
  <c r="C353" i="6"/>
  <c r="S354" i="6"/>
  <c r="O354" i="6"/>
  <c r="K354" i="6"/>
  <c r="G354" i="6"/>
  <c r="G353" i="6" s="1"/>
  <c r="C354" i="6"/>
  <c r="P353" i="6"/>
  <c r="R354" i="6"/>
  <c r="N354" i="6"/>
  <c r="J354" i="6"/>
  <c r="F354" i="6"/>
  <c r="W353" i="6"/>
  <c r="M353" i="6"/>
  <c r="U354" i="6"/>
  <c r="Q354" i="6"/>
  <c r="M354" i="6"/>
  <c r="I354" i="6"/>
  <c r="E354" i="6"/>
  <c r="V353" i="6"/>
  <c r="J353" i="6"/>
  <c r="A357" i="6" l="1"/>
  <c r="B355" i="6"/>
  <c r="U356" i="6"/>
  <c r="Q356" i="6"/>
  <c r="M356" i="6"/>
  <c r="I356" i="6"/>
  <c r="E356" i="6"/>
  <c r="V355" i="6"/>
  <c r="J355" i="6"/>
  <c r="T356" i="6"/>
  <c r="P356" i="6"/>
  <c r="L356" i="6"/>
  <c r="H356" i="6"/>
  <c r="D356" i="6"/>
  <c r="D355" i="6" s="1"/>
  <c r="S355" i="6"/>
  <c r="S356" i="6"/>
  <c r="O356" i="6"/>
  <c r="K356" i="6"/>
  <c r="G356" i="6"/>
  <c r="G355" i="6" s="1"/>
  <c r="C356" i="6"/>
  <c r="P355" i="6"/>
  <c r="C355" i="6"/>
  <c r="R356" i="6"/>
  <c r="N356" i="6"/>
  <c r="J356" i="6"/>
  <c r="F356" i="6"/>
  <c r="W355" i="6"/>
  <c r="M355" i="6"/>
  <c r="A359" i="6" l="1"/>
  <c r="B357" i="6"/>
  <c r="S358" i="6"/>
  <c r="O358" i="6"/>
  <c r="K358" i="6"/>
  <c r="G358" i="6"/>
  <c r="G357" i="6" s="1"/>
  <c r="C358" i="6"/>
  <c r="P357" i="6"/>
  <c r="R358" i="6"/>
  <c r="N358" i="6"/>
  <c r="J358" i="6"/>
  <c r="F358" i="6"/>
  <c r="W357" i="6"/>
  <c r="M357" i="6"/>
  <c r="U358" i="6"/>
  <c r="Q358" i="6"/>
  <c r="M358" i="6"/>
  <c r="I358" i="6"/>
  <c r="E358" i="6"/>
  <c r="V357" i="6"/>
  <c r="J357" i="6"/>
  <c r="T358" i="6"/>
  <c r="P358" i="6"/>
  <c r="L358" i="6"/>
  <c r="H358" i="6"/>
  <c r="D358" i="6"/>
  <c r="D357" i="6" s="1"/>
  <c r="S357" i="6"/>
  <c r="C357" i="6"/>
  <c r="A361" i="6" l="1"/>
  <c r="B359" i="6"/>
  <c r="U360" i="6"/>
  <c r="Q360" i="6"/>
  <c r="M360" i="6"/>
  <c r="I360" i="6"/>
  <c r="T360" i="6"/>
  <c r="O360" i="6"/>
  <c r="J360" i="6"/>
  <c r="E360" i="6"/>
  <c r="V359" i="6"/>
  <c r="J359" i="6"/>
  <c r="S360" i="6"/>
  <c r="N360" i="6"/>
  <c r="H360" i="6"/>
  <c r="D360" i="6"/>
  <c r="D359" i="6" s="1"/>
  <c r="S359" i="6"/>
  <c r="C359" i="6"/>
  <c r="R360" i="6"/>
  <c r="L360" i="6"/>
  <c r="G360" i="6"/>
  <c r="G359" i="6" s="1"/>
  <c r="C360" i="6"/>
  <c r="P359" i="6"/>
  <c r="P360" i="6"/>
  <c r="K360" i="6"/>
  <c r="F360" i="6"/>
  <c r="W359" i="6"/>
  <c r="M359" i="6"/>
  <c r="A363" i="6" l="1"/>
  <c r="B361" i="6"/>
  <c r="S362" i="6"/>
  <c r="O362" i="6"/>
  <c r="K362" i="6"/>
  <c r="G362" i="6"/>
  <c r="G361" i="6" s="1"/>
  <c r="C362" i="6"/>
  <c r="P361" i="6"/>
  <c r="U362" i="6"/>
  <c r="P362" i="6"/>
  <c r="J362" i="6"/>
  <c r="E362" i="6"/>
  <c r="S361" i="6"/>
  <c r="T362" i="6"/>
  <c r="N362" i="6"/>
  <c r="I362" i="6"/>
  <c r="D362" i="6"/>
  <c r="D361" i="6" s="1"/>
  <c r="M361" i="6"/>
  <c r="R362" i="6"/>
  <c r="M362" i="6"/>
  <c r="H362" i="6"/>
  <c r="W361" i="6"/>
  <c r="J361" i="6"/>
  <c r="Q362" i="6"/>
  <c r="L362" i="6"/>
  <c r="F362" i="6"/>
  <c r="V361" i="6"/>
  <c r="C361" i="6"/>
  <c r="A365" i="6" l="1"/>
  <c r="B363" i="6"/>
  <c r="T364" i="6"/>
  <c r="P364" i="6"/>
  <c r="L364" i="6"/>
  <c r="H364" i="6"/>
  <c r="D364" i="6"/>
  <c r="D363" i="6" s="1"/>
  <c r="S363" i="6"/>
  <c r="U364" i="6"/>
  <c r="O364" i="6"/>
  <c r="J364" i="6"/>
  <c r="E364" i="6"/>
  <c r="P363" i="6"/>
  <c r="S364" i="6"/>
  <c r="N364" i="6"/>
  <c r="I364" i="6"/>
  <c r="C364" i="6"/>
  <c r="M363" i="6"/>
  <c r="R364" i="6"/>
  <c r="M364" i="6"/>
  <c r="G364" i="6"/>
  <c r="G363" i="6" s="1"/>
  <c r="W363" i="6"/>
  <c r="J363" i="6"/>
  <c r="Q364" i="6"/>
  <c r="K364" i="6"/>
  <c r="F364" i="6"/>
  <c r="V363" i="6"/>
  <c r="C363" i="6"/>
  <c r="A367" i="6" l="1"/>
  <c r="B365" i="6"/>
  <c r="R366" i="6"/>
  <c r="N366" i="6"/>
  <c r="J366" i="6"/>
  <c r="F366" i="6"/>
  <c r="W365" i="6"/>
  <c r="M365" i="6"/>
  <c r="U366" i="6"/>
  <c r="P366" i="6"/>
  <c r="K366" i="6"/>
  <c r="E366" i="6"/>
  <c r="S365" i="6"/>
  <c r="T366" i="6"/>
  <c r="O366" i="6"/>
  <c r="I366" i="6"/>
  <c r="D366" i="6"/>
  <c r="D365" i="6" s="1"/>
  <c r="P365" i="6"/>
  <c r="S366" i="6"/>
  <c r="M366" i="6"/>
  <c r="H366" i="6"/>
  <c r="C366" i="6"/>
  <c r="J365" i="6"/>
  <c r="Q366" i="6"/>
  <c r="L366" i="6"/>
  <c r="G366" i="6"/>
  <c r="G365" i="6" s="1"/>
  <c r="V365" i="6"/>
  <c r="C365" i="6"/>
  <c r="A369" i="6" l="1"/>
  <c r="B367" i="6"/>
  <c r="S368" i="6"/>
  <c r="O368" i="6"/>
  <c r="K368" i="6"/>
  <c r="G368" i="6"/>
  <c r="G367" i="6" s="1"/>
  <c r="C368" i="6"/>
  <c r="P367" i="6"/>
  <c r="C367" i="6"/>
  <c r="R368" i="6"/>
  <c r="N368" i="6"/>
  <c r="J368" i="6"/>
  <c r="T368" i="6"/>
  <c r="P368" i="6"/>
  <c r="L368" i="6"/>
  <c r="H368" i="6"/>
  <c r="Q368" i="6"/>
  <c r="E368" i="6"/>
  <c r="S367" i="6"/>
  <c r="M368" i="6"/>
  <c r="D368" i="6"/>
  <c r="D367" i="6" s="1"/>
  <c r="M367" i="6"/>
  <c r="I368" i="6"/>
  <c r="W367" i="6"/>
  <c r="J367" i="6"/>
  <c r="U368" i="6"/>
  <c r="F368" i="6"/>
  <c r="V367" i="6"/>
  <c r="A371" i="6" l="1"/>
  <c r="B369" i="6"/>
  <c r="U370" i="6"/>
  <c r="Q370" i="6"/>
  <c r="M370" i="6"/>
  <c r="I370" i="6"/>
  <c r="E370" i="6"/>
  <c r="V369" i="6"/>
  <c r="J369" i="6"/>
  <c r="T370" i="6"/>
  <c r="P370" i="6"/>
  <c r="L370" i="6"/>
  <c r="H370" i="6"/>
  <c r="D370" i="6"/>
  <c r="D369" i="6" s="1"/>
  <c r="S369" i="6"/>
  <c r="C369" i="6"/>
  <c r="R370" i="6"/>
  <c r="N370" i="6"/>
  <c r="J370" i="6"/>
  <c r="F370" i="6"/>
  <c r="W369" i="6"/>
  <c r="M369" i="6"/>
  <c r="G370" i="6"/>
  <c r="G369" i="6" s="1"/>
  <c r="S370" i="6"/>
  <c r="C370" i="6"/>
  <c r="O370" i="6"/>
  <c r="P369" i="6"/>
  <c r="K370" i="6"/>
  <c r="A373" i="6" l="1"/>
  <c r="B371" i="6"/>
  <c r="R372" i="6"/>
  <c r="N372" i="6"/>
  <c r="J372" i="6"/>
  <c r="F372" i="6"/>
  <c r="W371" i="6"/>
  <c r="M371" i="6"/>
  <c r="U372" i="6"/>
  <c r="Q372" i="6"/>
  <c r="M372" i="6"/>
  <c r="I372" i="6"/>
  <c r="E372" i="6"/>
  <c r="V371" i="6"/>
  <c r="J371" i="6"/>
  <c r="S372" i="6"/>
  <c r="O372" i="6"/>
  <c r="K372" i="6"/>
  <c r="G372" i="6"/>
  <c r="G371" i="6" s="1"/>
  <c r="C372" i="6"/>
  <c r="P371" i="6"/>
  <c r="C371" i="6"/>
  <c r="L372" i="6"/>
  <c r="H372" i="6"/>
  <c r="T372" i="6"/>
  <c r="D372" i="6"/>
  <c r="D371" i="6" s="1"/>
  <c r="P372" i="6"/>
  <c r="S371" i="6"/>
  <c r="A375" i="6" l="1"/>
  <c r="B373" i="6"/>
  <c r="T374" i="6"/>
  <c r="P374" i="6"/>
  <c r="L374" i="6"/>
  <c r="H374" i="6"/>
  <c r="D374" i="6"/>
  <c r="D373" i="6" s="1"/>
  <c r="S373" i="6"/>
  <c r="C373" i="6"/>
  <c r="S374" i="6"/>
  <c r="O374" i="6"/>
  <c r="K374" i="6"/>
  <c r="G374" i="6"/>
  <c r="G373" i="6" s="1"/>
  <c r="C374" i="6"/>
  <c r="P373" i="6"/>
  <c r="U374" i="6"/>
  <c r="Q374" i="6"/>
  <c r="M374" i="6"/>
  <c r="I374" i="6"/>
  <c r="E374" i="6"/>
  <c r="V373" i="6"/>
  <c r="J373" i="6"/>
  <c r="R374" i="6"/>
  <c r="W373" i="6"/>
  <c r="N374" i="6"/>
  <c r="M373" i="6"/>
  <c r="J374" i="6"/>
  <c r="F374" i="6"/>
  <c r="A377" i="6" l="1"/>
  <c r="B375" i="6"/>
  <c r="R376" i="6"/>
  <c r="N376" i="6"/>
  <c r="J376" i="6"/>
  <c r="F376" i="6"/>
  <c r="W375" i="6"/>
  <c r="M375" i="6"/>
  <c r="U376" i="6"/>
  <c r="Q376" i="6"/>
  <c r="M376" i="6"/>
  <c r="I376" i="6"/>
  <c r="E376" i="6"/>
  <c r="V375" i="6"/>
  <c r="J375" i="6"/>
  <c r="S376" i="6"/>
  <c r="O376" i="6"/>
  <c r="K376" i="6"/>
  <c r="G376" i="6"/>
  <c r="G375" i="6" s="1"/>
  <c r="C376" i="6"/>
  <c r="P375" i="6"/>
  <c r="H376" i="6"/>
  <c r="T376" i="6"/>
  <c r="D376" i="6"/>
  <c r="D375" i="6" s="1"/>
  <c r="P376" i="6"/>
  <c r="S375" i="6"/>
  <c r="L376" i="6"/>
  <c r="C375" i="6"/>
  <c r="A379" i="6" l="1"/>
  <c r="B377" i="6"/>
  <c r="T378" i="6"/>
  <c r="P378" i="6"/>
  <c r="L378" i="6"/>
  <c r="H378" i="6"/>
  <c r="D378" i="6"/>
  <c r="D377" i="6" s="1"/>
  <c r="S377" i="6"/>
  <c r="C377" i="6"/>
  <c r="S378" i="6"/>
  <c r="O378" i="6"/>
  <c r="K378" i="6"/>
  <c r="G378" i="6"/>
  <c r="G377" i="6" s="1"/>
  <c r="C378" i="6"/>
  <c r="P377" i="6"/>
  <c r="U378" i="6"/>
  <c r="Q378" i="6"/>
  <c r="M378" i="6"/>
  <c r="I378" i="6"/>
  <c r="E378" i="6"/>
  <c r="V377" i="6"/>
  <c r="J377" i="6"/>
  <c r="N378" i="6"/>
  <c r="M377" i="6"/>
  <c r="J378" i="6"/>
  <c r="F378" i="6"/>
  <c r="R378" i="6"/>
  <c r="W377" i="6"/>
  <c r="A381" i="6" l="1"/>
  <c r="B379" i="6"/>
  <c r="U380" i="6"/>
  <c r="Q380" i="6"/>
  <c r="M380" i="6"/>
  <c r="I380" i="6"/>
  <c r="E380" i="6"/>
  <c r="V379" i="6"/>
  <c r="J379" i="6"/>
  <c r="T380" i="6"/>
  <c r="P380" i="6"/>
  <c r="L380" i="6"/>
  <c r="H380" i="6"/>
  <c r="D380" i="6"/>
  <c r="D379" i="6" s="1"/>
  <c r="S379" i="6"/>
  <c r="R380" i="6"/>
  <c r="N380" i="6"/>
  <c r="J380" i="6"/>
  <c r="F380" i="6"/>
  <c r="W379" i="6"/>
  <c r="M379" i="6"/>
  <c r="S380" i="6"/>
  <c r="C380" i="6"/>
  <c r="O380" i="6"/>
  <c r="P379" i="6"/>
  <c r="K380" i="6"/>
  <c r="C379" i="6"/>
  <c r="G380" i="6"/>
  <c r="G379" i="6" s="1"/>
  <c r="A383" i="6" l="1"/>
  <c r="B381" i="6"/>
  <c r="S382" i="6"/>
  <c r="O382" i="6"/>
  <c r="K382" i="6"/>
  <c r="G382" i="6"/>
  <c r="G381" i="6" s="1"/>
  <c r="C382" i="6"/>
  <c r="P381" i="6"/>
  <c r="R382" i="6"/>
  <c r="N382" i="6"/>
  <c r="J382" i="6"/>
  <c r="F382" i="6"/>
  <c r="W381" i="6"/>
  <c r="M381" i="6"/>
  <c r="T382" i="6"/>
  <c r="P382" i="6"/>
  <c r="L382" i="6"/>
  <c r="H382" i="6"/>
  <c r="D382" i="6"/>
  <c r="D381" i="6" s="1"/>
  <c r="S381" i="6"/>
  <c r="C381" i="6"/>
  <c r="I382" i="6"/>
  <c r="U382" i="6"/>
  <c r="E382" i="6"/>
  <c r="Q382" i="6"/>
  <c r="V381" i="6"/>
  <c r="M382" i="6"/>
  <c r="J381" i="6"/>
  <c r="A385" i="6" l="1"/>
  <c r="B383" i="6"/>
  <c r="U384" i="6"/>
  <c r="Q384" i="6"/>
  <c r="M384" i="6"/>
  <c r="I384" i="6"/>
  <c r="E384" i="6"/>
  <c r="V383" i="6"/>
  <c r="J383" i="6"/>
  <c r="T384" i="6"/>
  <c r="P384" i="6"/>
  <c r="L384" i="6"/>
  <c r="H384" i="6"/>
  <c r="D384" i="6"/>
  <c r="D383" i="6" s="1"/>
  <c r="S383" i="6"/>
  <c r="C383" i="6"/>
  <c r="R384" i="6"/>
  <c r="N384" i="6"/>
  <c r="J384" i="6"/>
  <c r="F384" i="6"/>
  <c r="W383" i="6"/>
  <c r="M383" i="6"/>
  <c r="O384" i="6"/>
  <c r="P383" i="6"/>
  <c r="K384" i="6"/>
  <c r="G384" i="6"/>
  <c r="G383" i="6" s="1"/>
  <c r="S384" i="6"/>
  <c r="C384" i="6"/>
  <c r="A387" i="6" l="1"/>
  <c r="B385" i="6"/>
  <c r="S386" i="6"/>
  <c r="O386" i="6"/>
  <c r="K386" i="6"/>
  <c r="G386" i="6"/>
  <c r="G385" i="6" s="1"/>
  <c r="C386" i="6"/>
  <c r="P385" i="6"/>
  <c r="R386" i="6"/>
  <c r="N386" i="6"/>
  <c r="J386" i="6"/>
  <c r="F386" i="6"/>
  <c r="W385" i="6"/>
  <c r="M385" i="6"/>
  <c r="T386" i="6"/>
  <c r="P386" i="6"/>
  <c r="L386" i="6"/>
  <c r="H386" i="6"/>
  <c r="D386" i="6"/>
  <c r="D385" i="6" s="1"/>
  <c r="S385" i="6"/>
  <c r="C385" i="6"/>
  <c r="U386" i="6"/>
  <c r="E386" i="6"/>
  <c r="Q386" i="6"/>
  <c r="V385" i="6"/>
  <c r="M386" i="6"/>
  <c r="J385" i="6"/>
  <c r="I386" i="6"/>
  <c r="A389" i="6" l="1"/>
  <c r="B387" i="6"/>
  <c r="T388" i="6"/>
  <c r="P388" i="6"/>
  <c r="L388" i="6"/>
  <c r="H388" i="6"/>
  <c r="D388" i="6"/>
  <c r="D387" i="6" s="1"/>
  <c r="S387" i="6"/>
  <c r="S388" i="6"/>
  <c r="O388" i="6"/>
  <c r="K388" i="6"/>
  <c r="G388" i="6"/>
  <c r="G387" i="6" s="1"/>
  <c r="C388" i="6"/>
  <c r="P387" i="6"/>
  <c r="C387" i="6"/>
  <c r="U388" i="6"/>
  <c r="Q388" i="6"/>
  <c r="M388" i="6"/>
  <c r="I388" i="6"/>
  <c r="E388" i="6"/>
  <c r="V387" i="6"/>
  <c r="J387" i="6"/>
  <c r="J388" i="6"/>
  <c r="F388" i="6"/>
  <c r="R388" i="6"/>
  <c r="W387" i="6"/>
  <c r="N388" i="6"/>
  <c r="M387" i="6"/>
  <c r="A391" i="6" l="1"/>
  <c r="B389" i="6"/>
  <c r="R390" i="6"/>
  <c r="N390" i="6"/>
  <c r="J390" i="6"/>
  <c r="F390" i="6"/>
  <c r="W389" i="6"/>
  <c r="M389" i="6"/>
  <c r="U390" i="6"/>
  <c r="Q390" i="6"/>
  <c r="M390" i="6"/>
  <c r="I390" i="6"/>
  <c r="E390" i="6"/>
  <c r="V389" i="6"/>
  <c r="J389" i="6"/>
  <c r="S390" i="6"/>
  <c r="O390" i="6"/>
  <c r="K390" i="6"/>
  <c r="G390" i="6"/>
  <c r="G389" i="6" s="1"/>
  <c r="C390" i="6"/>
  <c r="P389" i="6"/>
  <c r="P390" i="6"/>
  <c r="S389" i="6"/>
  <c r="L390" i="6"/>
  <c r="C389" i="6"/>
  <c r="H390" i="6"/>
  <c r="T390" i="6"/>
  <c r="D390" i="6"/>
  <c r="D389" i="6" s="1"/>
  <c r="A393" i="6" l="1"/>
  <c r="B391" i="6"/>
  <c r="T392" i="6"/>
  <c r="P392" i="6"/>
  <c r="L392" i="6"/>
  <c r="H392" i="6"/>
  <c r="D392" i="6"/>
  <c r="D391" i="6" s="1"/>
  <c r="S391" i="6"/>
  <c r="C391" i="6"/>
  <c r="S392" i="6"/>
  <c r="O392" i="6"/>
  <c r="K392" i="6"/>
  <c r="G392" i="6"/>
  <c r="G391" i="6" s="1"/>
  <c r="C392" i="6"/>
  <c r="P391" i="6"/>
  <c r="U392" i="6"/>
  <c r="Q392" i="6"/>
  <c r="M392" i="6"/>
  <c r="I392" i="6"/>
  <c r="E392" i="6"/>
  <c r="V391" i="6"/>
  <c r="J391" i="6"/>
  <c r="F392" i="6"/>
  <c r="R392" i="6"/>
  <c r="W391" i="6"/>
  <c r="N392" i="6"/>
  <c r="M391" i="6"/>
  <c r="J392" i="6"/>
  <c r="A395" i="6" l="1"/>
  <c r="B393" i="6"/>
  <c r="R394" i="6"/>
  <c r="N394" i="6"/>
  <c r="J394" i="6"/>
  <c r="F394" i="6"/>
  <c r="W393" i="6"/>
  <c r="M393" i="6"/>
  <c r="U394" i="6"/>
  <c r="Q394" i="6"/>
  <c r="M394" i="6"/>
  <c r="I394" i="6"/>
  <c r="E394" i="6"/>
  <c r="V393" i="6"/>
  <c r="J393" i="6"/>
  <c r="S394" i="6"/>
  <c r="O394" i="6"/>
  <c r="K394" i="6"/>
  <c r="G394" i="6"/>
  <c r="G393" i="6" s="1"/>
  <c r="C394" i="6"/>
  <c r="P393" i="6"/>
  <c r="L394" i="6"/>
  <c r="C393" i="6"/>
  <c r="H394" i="6"/>
  <c r="T394" i="6"/>
  <c r="D394" i="6"/>
  <c r="D393" i="6" s="1"/>
  <c r="P394" i="6"/>
  <c r="S393" i="6"/>
  <c r="A397" i="6" l="1"/>
  <c r="B395" i="6"/>
  <c r="S396" i="6"/>
  <c r="O396" i="6"/>
  <c r="K396" i="6"/>
  <c r="G396" i="6"/>
  <c r="G395" i="6" s="1"/>
  <c r="C396" i="6"/>
  <c r="P395" i="6"/>
  <c r="C395" i="6"/>
  <c r="R396" i="6"/>
  <c r="N396" i="6"/>
  <c r="J396" i="6"/>
  <c r="F396" i="6"/>
  <c r="W395" i="6"/>
  <c r="M395" i="6"/>
  <c r="T396" i="6"/>
  <c r="P396" i="6"/>
  <c r="L396" i="6"/>
  <c r="H396" i="6"/>
  <c r="D396" i="6"/>
  <c r="D395" i="6" s="1"/>
  <c r="S395" i="6"/>
  <c r="Q396" i="6"/>
  <c r="V395" i="6"/>
  <c r="M396" i="6"/>
  <c r="J395" i="6"/>
  <c r="I396" i="6"/>
  <c r="U396" i="6"/>
  <c r="E396" i="6"/>
  <c r="A399" i="6" l="1"/>
  <c r="B397" i="6"/>
  <c r="U398" i="6"/>
  <c r="Q398" i="6"/>
  <c r="M398" i="6"/>
  <c r="I398" i="6"/>
  <c r="E398" i="6"/>
  <c r="V397" i="6"/>
  <c r="J397" i="6"/>
  <c r="T398" i="6"/>
  <c r="P398" i="6"/>
  <c r="L398" i="6"/>
  <c r="H398" i="6"/>
  <c r="D398" i="6"/>
  <c r="D397" i="6" s="1"/>
  <c r="S397" i="6"/>
  <c r="C397" i="6"/>
  <c r="R398" i="6"/>
  <c r="N398" i="6"/>
  <c r="J398" i="6"/>
  <c r="F398" i="6"/>
  <c r="W397" i="6"/>
  <c r="M397" i="6"/>
  <c r="G398" i="6"/>
  <c r="G397" i="6" s="1"/>
  <c r="S398" i="6"/>
  <c r="C398" i="6"/>
  <c r="O398" i="6"/>
  <c r="P397" i="6"/>
  <c r="K398" i="6"/>
  <c r="A401" i="6" l="1"/>
  <c r="B399" i="6"/>
  <c r="S400" i="6"/>
  <c r="O400" i="6"/>
  <c r="K400" i="6"/>
  <c r="G400" i="6"/>
  <c r="G399" i="6" s="1"/>
  <c r="C400" i="6"/>
  <c r="P399" i="6"/>
  <c r="R400" i="6"/>
  <c r="N400" i="6"/>
  <c r="J400" i="6"/>
  <c r="F400" i="6"/>
  <c r="W399" i="6"/>
  <c r="M399" i="6"/>
  <c r="T400" i="6"/>
  <c r="P400" i="6"/>
  <c r="L400" i="6"/>
  <c r="H400" i="6"/>
  <c r="D400" i="6"/>
  <c r="D399" i="6" s="1"/>
  <c r="S399" i="6"/>
  <c r="C399" i="6"/>
  <c r="M400" i="6"/>
  <c r="J399" i="6"/>
  <c r="I400" i="6"/>
  <c r="U400" i="6"/>
  <c r="E400" i="6"/>
  <c r="Q400" i="6"/>
  <c r="V399" i="6"/>
  <c r="A403" i="6" l="1"/>
  <c r="B401" i="6"/>
  <c r="U402" i="6"/>
  <c r="Q402" i="6"/>
  <c r="M402" i="6"/>
  <c r="I402" i="6"/>
  <c r="E402" i="6"/>
  <c r="V401" i="6"/>
  <c r="J401" i="6"/>
  <c r="T402" i="6"/>
  <c r="P402" i="6"/>
  <c r="L402" i="6"/>
  <c r="H402" i="6"/>
  <c r="D402" i="6"/>
  <c r="D401" i="6" s="1"/>
  <c r="S401" i="6"/>
  <c r="C401" i="6"/>
  <c r="R402" i="6"/>
  <c r="N402" i="6"/>
  <c r="J402" i="6"/>
  <c r="F402" i="6"/>
  <c r="W401" i="6"/>
  <c r="M401" i="6"/>
  <c r="S402" i="6"/>
  <c r="C402" i="6"/>
  <c r="O402" i="6"/>
  <c r="P401" i="6"/>
  <c r="K402" i="6"/>
  <c r="G402" i="6"/>
  <c r="G401" i="6" s="1"/>
  <c r="A405" i="6" l="1"/>
  <c r="B403" i="6"/>
  <c r="T404" i="6"/>
  <c r="P404" i="6"/>
  <c r="L404" i="6"/>
  <c r="H404" i="6"/>
  <c r="Q404" i="6"/>
  <c r="K404" i="6"/>
  <c r="F404" i="6"/>
  <c r="W403" i="6"/>
  <c r="M403" i="6"/>
  <c r="U404" i="6"/>
  <c r="O404" i="6"/>
  <c r="J404" i="6"/>
  <c r="E404" i="6"/>
  <c r="V403" i="6"/>
  <c r="J403" i="6"/>
  <c r="R404" i="6"/>
  <c r="M404" i="6"/>
  <c r="G404" i="6"/>
  <c r="G403" i="6" s="1"/>
  <c r="C404" i="6"/>
  <c r="P403" i="6"/>
  <c r="C403" i="6"/>
  <c r="I404" i="6"/>
  <c r="D404" i="6"/>
  <c r="D403" i="6" s="1"/>
  <c r="S404" i="6"/>
  <c r="S403" i="6"/>
  <c r="N404" i="6"/>
  <c r="A407" i="6" l="1"/>
  <c r="B405" i="6"/>
  <c r="R406" i="6"/>
  <c r="N406" i="6"/>
  <c r="J406" i="6"/>
  <c r="F406" i="6"/>
  <c r="W405" i="6"/>
  <c r="M405" i="6"/>
  <c r="Q406" i="6"/>
  <c r="L406" i="6"/>
  <c r="G406" i="6"/>
  <c r="G405" i="6" s="1"/>
  <c r="V405" i="6"/>
  <c r="C405" i="6"/>
  <c r="U406" i="6"/>
  <c r="P406" i="6"/>
  <c r="K406" i="6"/>
  <c r="E406" i="6"/>
  <c r="S405" i="6"/>
  <c r="S406" i="6"/>
  <c r="M406" i="6"/>
  <c r="H406" i="6"/>
  <c r="C406" i="6"/>
  <c r="J405" i="6"/>
  <c r="D406" i="6"/>
  <c r="D405" i="6" s="1"/>
  <c r="T406" i="6"/>
  <c r="P405" i="6"/>
  <c r="O406" i="6"/>
  <c r="I406" i="6"/>
  <c r="A409" i="6" l="1"/>
  <c r="B407" i="6"/>
  <c r="T408" i="6"/>
  <c r="P408" i="6"/>
  <c r="L408" i="6"/>
  <c r="H408" i="6"/>
  <c r="D408" i="6"/>
  <c r="D407" i="6" s="1"/>
  <c r="S407" i="6"/>
  <c r="C407" i="6"/>
  <c r="R408" i="6"/>
  <c r="M408" i="6"/>
  <c r="G408" i="6"/>
  <c r="G407" i="6" s="1"/>
  <c r="W407" i="6"/>
  <c r="J407" i="6"/>
  <c r="Q408" i="6"/>
  <c r="K408" i="6"/>
  <c r="F408" i="6"/>
  <c r="V407" i="6"/>
  <c r="S408" i="6"/>
  <c r="N408" i="6"/>
  <c r="I408" i="6"/>
  <c r="C408" i="6"/>
  <c r="M407" i="6"/>
  <c r="U408" i="6"/>
  <c r="P407" i="6"/>
  <c r="O408" i="6"/>
  <c r="J408" i="6"/>
  <c r="E408" i="6"/>
  <c r="A411" i="6" l="1"/>
  <c r="B409" i="6"/>
  <c r="R410" i="6"/>
  <c r="N410" i="6"/>
  <c r="J410" i="6"/>
  <c r="F410" i="6"/>
  <c r="W409" i="6"/>
  <c r="M409" i="6"/>
  <c r="S410" i="6"/>
  <c r="M410" i="6"/>
  <c r="H410" i="6"/>
  <c r="C410" i="6"/>
  <c r="J409" i="6"/>
  <c r="Q410" i="6"/>
  <c r="L410" i="6"/>
  <c r="G410" i="6"/>
  <c r="G409" i="6" s="1"/>
  <c r="V409" i="6"/>
  <c r="C409" i="6"/>
  <c r="T410" i="6"/>
  <c r="O410" i="6"/>
  <c r="I410" i="6"/>
  <c r="D410" i="6"/>
  <c r="D409" i="6" s="1"/>
  <c r="P409" i="6"/>
  <c r="P410" i="6"/>
  <c r="K410" i="6"/>
  <c r="E410" i="6"/>
  <c r="U410" i="6"/>
  <c r="S409" i="6"/>
  <c r="B411" i="6" l="1"/>
  <c r="A413" i="6"/>
  <c r="S412" i="6"/>
  <c r="O412" i="6"/>
  <c r="K412" i="6"/>
  <c r="G412" i="6"/>
  <c r="G411" i="6" s="1"/>
  <c r="C412" i="6"/>
  <c r="P411" i="6"/>
  <c r="C411" i="6"/>
  <c r="R412" i="6"/>
  <c r="M412" i="6"/>
  <c r="H412" i="6"/>
  <c r="W411" i="6"/>
  <c r="J411" i="6"/>
  <c r="Q412" i="6"/>
  <c r="L412" i="6"/>
  <c r="F412" i="6"/>
  <c r="V411" i="6"/>
  <c r="T412" i="6"/>
  <c r="N412" i="6"/>
  <c r="I412" i="6"/>
  <c r="D412" i="6"/>
  <c r="D411" i="6" s="1"/>
  <c r="M411" i="6"/>
  <c r="J412" i="6"/>
  <c r="E412" i="6"/>
  <c r="U412" i="6"/>
  <c r="S411" i="6"/>
  <c r="P412" i="6"/>
  <c r="A415" i="6" l="1"/>
  <c r="B413" i="6"/>
  <c r="U414" i="6"/>
  <c r="Q414" i="6"/>
  <c r="M414" i="6"/>
  <c r="I414" i="6"/>
  <c r="E414" i="6"/>
  <c r="V413" i="6"/>
  <c r="J413" i="6"/>
  <c r="T414" i="6"/>
  <c r="O414" i="6"/>
  <c r="J414" i="6"/>
  <c r="P414" i="6"/>
  <c r="H414" i="6"/>
  <c r="C414" i="6"/>
  <c r="M413" i="6"/>
  <c r="N414" i="6"/>
  <c r="G414" i="6"/>
  <c r="G413" i="6" s="1"/>
  <c r="W413" i="6"/>
  <c r="C413" i="6"/>
  <c r="R414" i="6"/>
  <c r="K414" i="6"/>
  <c r="D414" i="6"/>
  <c r="D413" i="6" s="1"/>
  <c r="P413" i="6"/>
  <c r="F414" i="6"/>
  <c r="S413" i="6"/>
  <c r="S414" i="6"/>
  <c r="L414" i="6"/>
  <c r="A417" i="6" l="1"/>
  <c r="B415" i="6"/>
  <c r="S416" i="6"/>
  <c r="O416" i="6"/>
  <c r="K416" i="6"/>
  <c r="G416" i="6"/>
  <c r="G415" i="6" s="1"/>
  <c r="C416" i="6"/>
  <c r="P415" i="6"/>
  <c r="U416" i="6"/>
  <c r="P416" i="6"/>
  <c r="J416" i="6"/>
  <c r="E416" i="6"/>
  <c r="S415" i="6"/>
  <c r="R416" i="6"/>
  <c r="M416" i="6"/>
  <c r="H416" i="6"/>
  <c r="W415" i="6"/>
  <c r="J415" i="6"/>
  <c r="T416" i="6"/>
  <c r="I416" i="6"/>
  <c r="M415" i="6"/>
  <c r="Q416" i="6"/>
  <c r="F416" i="6"/>
  <c r="C415" i="6"/>
  <c r="L416" i="6"/>
  <c r="V415" i="6"/>
  <c r="N416" i="6"/>
  <c r="D416" i="6"/>
  <c r="D415" i="6" s="1"/>
  <c r="A419" i="6" l="1"/>
  <c r="B417" i="6"/>
  <c r="U418" i="6"/>
  <c r="Q418" i="6"/>
  <c r="M418" i="6"/>
  <c r="I418" i="6"/>
  <c r="E418" i="6"/>
  <c r="V417" i="6"/>
  <c r="J417" i="6"/>
  <c r="P418" i="6"/>
  <c r="K418" i="6"/>
  <c r="F418" i="6"/>
  <c r="S417" i="6"/>
  <c r="S418" i="6"/>
  <c r="N418" i="6"/>
  <c r="H418" i="6"/>
  <c r="C418" i="6"/>
  <c r="M417" i="6"/>
  <c r="O418" i="6"/>
  <c r="D418" i="6"/>
  <c r="D417" i="6" s="1"/>
  <c r="L418" i="6"/>
  <c r="W417" i="6"/>
  <c r="R418" i="6"/>
  <c r="G418" i="6"/>
  <c r="G417" i="6" s="1"/>
  <c r="C417" i="6"/>
  <c r="T418" i="6"/>
  <c r="J418" i="6"/>
  <c r="P417" i="6"/>
  <c r="A421" i="6" l="1"/>
  <c r="B419" i="6"/>
  <c r="R420" i="6"/>
  <c r="N420" i="6"/>
  <c r="J420" i="6"/>
  <c r="F420" i="6"/>
  <c r="W419" i="6"/>
  <c r="M419" i="6"/>
  <c r="U420" i="6"/>
  <c r="P420" i="6"/>
  <c r="K420" i="6"/>
  <c r="E420" i="6"/>
  <c r="S419" i="6"/>
  <c r="C419" i="6"/>
  <c r="S420" i="6"/>
  <c r="M420" i="6"/>
  <c r="H420" i="6"/>
  <c r="C420" i="6"/>
  <c r="J419" i="6"/>
  <c r="T420" i="6"/>
  <c r="I420" i="6"/>
  <c r="P419" i="6"/>
  <c r="Q420" i="6"/>
  <c r="G420" i="6"/>
  <c r="G419" i="6" s="1"/>
  <c r="L420" i="6"/>
  <c r="V419" i="6"/>
  <c r="D420" i="6"/>
  <c r="D419" i="6" s="1"/>
  <c r="O420" i="6"/>
  <c r="A423" i="6" l="1"/>
  <c r="B421" i="6"/>
  <c r="T422" i="6"/>
  <c r="P422" i="6"/>
  <c r="L422" i="6"/>
  <c r="H422" i="6"/>
  <c r="D422" i="6"/>
  <c r="D421" i="6" s="1"/>
  <c r="S421" i="6"/>
  <c r="C421" i="6"/>
  <c r="R422" i="6"/>
  <c r="M422" i="6"/>
  <c r="G422" i="6"/>
  <c r="G421" i="6" s="1"/>
  <c r="W421" i="6"/>
  <c r="Q422" i="6"/>
  <c r="K422" i="6"/>
  <c r="F422" i="6"/>
  <c r="V421" i="6"/>
  <c r="S422" i="6"/>
  <c r="N422" i="6"/>
  <c r="I422" i="6"/>
  <c r="C422" i="6"/>
  <c r="M421" i="6"/>
  <c r="J422" i="6"/>
  <c r="E422" i="6"/>
  <c r="O422" i="6"/>
  <c r="J421" i="6"/>
  <c r="U422" i="6"/>
  <c r="P421" i="6"/>
  <c r="A425" i="6" l="1"/>
  <c r="B423" i="6"/>
  <c r="R424" i="6"/>
  <c r="N424" i="6"/>
  <c r="J424" i="6"/>
  <c r="F424" i="6"/>
  <c r="W423" i="6"/>
  <c r="M423" i="6"/>
  <c r="S424" i="6"/>
  <c r="M424" i="6"/>
  <c r="H424" i="6"/>
  <c r="C424" i="6"/>
  <c r="J423" i="6"/>
  <c r="Q424" i="6"/>
  <c r="L424" i="6"/>
  <c r="G424" i="6"/>
  <c r="G423" i="6" s="1"/>
  <c r="V423" i="6"/>
  <c r="C423" i="6"/>
  <c r="T424" i="6"/>
  <c r="O424" i="6"/>
  <c r="I424" i="6"/>
  <c r="D424" i="6"/>
  <c r="D423" i="6" s="1"/>
  <c r="P423" i="6"/>
  <c r="E424" i="6"/>
  <c r="U424" i="6"/>
  <c r="S423" i="6"/>
  <c r="K424" i="6"/>
  <c r="P424" i="6"/>
  <c r="A427" i="6" l="1"/>
  <c r="B425" i="6"/>
  <c r="T426" i="6"/>
  <c r="P426" i="6"/>
  <c r="L426" i="6"/>
  <c r="H426" i="6"/>
  <c r="D426" i="6"/>
  <c r="D425" i="6" s="1"/>
  <c r="S425" i="6"/>
  <c r="C425" i="6"/>
  <c r="R426" i="6"/>
  <c r="M426" i="6"/>
  <c r="G426" i="6"/>
  <c r="G425" i="6" s="1"/>
  <c r="Q426" i="6"/>
  <c r="J426" i="6"/>
  <c r="C426" i="6"/>
  <c r="M425" i="6"/>
  <c r="O426" i="6"/>
  <c r="I426" i="6"/>
  <c r="W425" i="6"/>
  <c r="J425" i="6"/>
  <c r="S426" i="6"/>
  <c r="K426" i="6"/>
  <c r="E426" i="6"/>
  <c r="P425" i="6"/>
  <c r="V425" i="6"/>
  <c r="U426" i="6"/>
  <c r="F426" i="6"/>
  <c r="N426" i="6"/>
  <c r="A429" i="6" l="1"/>
  <c r="B427" i="6"/>
  <c r="U428" i="6"/>
  <c r="Q428" i="6"/>
  <c r="M428" i="6"/>
  <c r="I428" i="6"/>
  <c r="E428" i="6"/>
  <c r="V427" i="6"/>
  <c r="J427" i="6"/>
  <c r="R428" i="6"/>
  <c r="L428" i="6"/>
  <c r="G428" i="6"/>
  <c r="G427" i="6" s="1"/>
  <c r="W427" i="6"/>
  <c r="S428" i="6"/>
  <c r="K428" i="6"/>
  <c r="D428" i="6"/>
  <c r="D427" i="6" s="1"/>
  <c r="M427" i="6"/>
  <c r="P428" i="6"/>
  <c r="J428" i="6"/>
  <c r="C428" i="6"/>
  <c r="C427" i="6"/>
  <c r="T428" i="6"/>
  <c r="N428" i="6"/>
  <c r="F428" i="6"/>
  <c r="P427" i="6"/>
  <c r="S427" i="6"/>
  <c r="H428" i="6"/>
  <c r="O428" i="6"/>
  <c r="A431" i="6" l="1"/>
  <c r="B429" i="6"/>
  <c r="S430" i="6"/>
  <c r="O430" i="6"/>
  <c r="K430" i="6"/>
  <c r="G430" i="6"/>
  <c r="G429" i="6" s="1"/>
  <c r="C430" i="6"/>
  <c r="P429" i="6"/>
  <c r="R430" i="6"/>
  <c r="M430" i="6"/>
  <c r="H430" i="6"/>
  <c r="W429" i="6"/>
  <c r="J429" i="6"/>
  <c r="U430" i="6"/>
  <c r="N430" i="6"/>
  <c r="F430" i="6"/>
  <c r="S429" i="6"/>
  <c r="T430" i="6"/>
  <c r="L430" i="6"/>
  <c r="E430" i="6"/>
  <c r="M429" i="6"/>
  <c r="P430" i="6"/>
  <c r="I430" i="6"/>
  <c r="V429" i="6"/>
  <c r="D430" i="6"/>
  <c r="D429" i="6" s="1"/>
  <c r="C429" i="6"/>
  <c r="J430" i="6"/>
  <c r="Q430" i="6"/>
  <c r="A433" i="6" l="1"/>
  <c r="B431" i="6"/>
  <c r="U432" i="6"/>
  <c r="Q432" i="6"/>
  <c r="M432" i="6"/>
  <c r="I432" i="6"/>
  <c r="E432" i="6"/>
  <c r="V431" i="6"/>
  <c r="J431" i="6"/>
  <c r="S432" i="6"/>
  <c r="N432" i="6"/>
  <c r="H432" i="6"/>
  <c r="C432" i="6"/>
  <c r="M431" i="6"/>
  <c r="R432" i="6"/>
  <c r="L432" i="6"/>
  <c r="T432" i="6"/>
  <c r="J432" i="6"/>
  <c r="W431" i="6"/>
  <c r="P432" i="6"/>
  <c r="G432" i="6"/>
  <c r="G431" i="6" s="1"/>
  <c r="S431" i="6"/>
  <c r="K432" i="6"/>
  <c r="D432" i="6"/>
  <c r="D431" i="6" s="1"/>
  <c r="C431" i="6"/>
  <c r="F432" i="6"/>
  <c r="P431" i="6"/>
  <c r="O432" i="6"/>
  <c r="A435" i="6" l="1"/>
  <c r="B433" i="6"/>
  <c r="S434" i="6"/>
  <c r="O434" i="6"/>
  <c r="K434" i="6"/>
  <c r="G434" i="6"/>
  <c r="G433" i="6" s="1"/>
  <c r="C434" i="6"/>
  <c r="P433" i="6"/>
  <c r="T434" i="6"/>
  <c r="N434" i="6"/>
  <c r="I434" i="6"/>
  <c r="D434" i="6"/>
  <c r="D433" i="6" s="1"/>
  <c r="M433" i="6"/>
  <c r="R434" i="6"/>
  <c r="M434" i="6"/>
  <c r="H434" i="6"/>
  <c r="W433" i="6"/>
  <c r="J433" i="6"/>
  <c r="P434" i="6"/>
  <c r="E434" i="6"/>
  <c r="L434" i="6"/>
  <c r="V433" i="6"/>
  <c r="Q434" i="6"/>
  <c r="F434" i="6"/>
  <c r="C433" i="6"/>
  <c r="U434" i="6"/>
  <c r="J434" i="6"/>
  <c r="S433" i="6"/>
  <c r="T436" i="6" l="1"/>
  <c r="P436" i="6"/>
  <c r="L436" i="6"/>
  <c r="H436" i="6"/>
  <c r="D436" i="6"/>
  <c r="D435" i="6" s="1"/>
  <c r="S435" i="6"/>
  <c r="A437" i="6"/>
  <c r="B435" i="6"/>
  <c r="S436" i="6"/>
  <c r="N436" i="6"/>
  <c r="I436" i="6"/>
  <c r="C436" i="6"/>
  <c r="M435" i="6"/>
  <c r="R436" i="6"/>
  <c r="M436" i="6"/>
  <c r="G436" i="6"/>
  <c r="G435" i="6" s="1"/>
  <c r="W435" i="6"/>
  <c r="J435" i="6"/>
  <c r="U436" i="6"/>
  <c r="J436" i="6"/>
  <c r="P435" i="6"/>
  <c r="Q436" i="6"/>
  <c r="F436" i="6"/>
  <c r="C435" i="6"/>
  <c r="K436" i="6"/>
  <c r="V435" i="6"/>
  <c r="E436" i="6"/>
  <c r="O436" i="6"/>
  <c r="A439" i="6" l="1"/>
  <c r="B437" i="6"/>
  <c r="R438" i="6"/>
  <c r="N438" i="6"/>
  <c r="J438" i="6"/>
  <c r="F438" i="6"/>
  <c r="W437" i="6"/>
  <c r="M437" i="6"/>
  <c r="T438" i="6"/>
  <c r="O438" i="6"/>
  <c r="I438" i="6"/>
  <c r="D438" i="6"/>
  <c r="D437" i="6" s="1"/>
  <c r="P437" i="6"/>
  <c r="S438" i="6"/>
  <c r="M438" i="6"/>
  <c r="H438" i="6"/>
  <c r="C438" i="6"/>
  <c r="J437" i="6"/>
  <c r="P438" i="6"/>
  <c r="E438" i="6"/>
  <c r="L438" i="6"/>
  <c r="V437" i="6"/>
  <c r="Q438" i="6"/>
  <c r="G438" i="6"/>
  <c r="G437" i="6" s="1"/>
  <c r="C437" i="6"/>
  <c r="K438" i="6"/>
  <c r="S437" i="6"/>
  <c r="U438" i="6"/>
  <c r="A441" i="6" l="1"/>
  <c r="B439" i="6"/>
  <c r="T440" i="6"/>
  <c r="P440" i="6"/>
  <c r="L440" i="6"/>
  <c r="H440" i="6"/>
  <c r="D440" i="6"/>
  <c r="D439" i="6" s="1"/>
  <c r="S439" i="6"/>
  <c r="C439" i="6"/>
  <c r="U440" i="6"/>
  <c r="O440" i="6"/>
  <c r="J440" i="6"/>
  <c r="E440" i="6"/>
  <c r="P439" i="6"/>
  <c r="S440" i="6"/>
  <c r="N440" i="6"/>
  <c r="I440" i="6"/>
  <c r="C440" i="6"/>
  <c r="M439" i="6"/>
  <c r="K440" i="6"/>
  <c r="V439" i="6"/>
  <c r="R440" i="6"/>
  <c r="G440" i="6"/>
  <c r="G439" i="6" s="1"/>
  <c r="J439" i="6"/>
  <c r="M440" i="6"/>
  <c r="W439" i="6"/>
  <c r="Q440" i="6"/>
  <c r="F440" i="6"/>
  <c r="A443" i="6" l="1"/>
  <c r="B441" i="6"/>
  <c r="R442" i="6"/>
  <c r="N442" i="6"/>
  <c r="J442" i="6"/>
  <c r="F442" i="6"/>
  <c r="W441" i="6"/>
  <c r="M441" i="6"/>
  <c r="U442" i="6"/>
  <c r="P442" i="6"/>
  <c r="K442" i="6"/>
  <c r="E442" i="6"/>
  <c r="S441" i="6"/>
  <c r="T442" i="6"/>
  <c r="O442" i="6"/>
  <c r="I442" i="6"/>
  <c r="D442" i="6"/>
  <c r="D441" i="6" s="1"/>
  <c r="P441" i="6"/>
  <c r="Q442" i="6"/>
  <c r="G442" i="6"/>
  <c r="G441" i="6" s="1"/>
  <c r="C441" i="6"/>
  <c r="M442" i="6"/>
  <c r="C442" i="6"/>
  <c r="S442" i="6"/>
  <c r="H442" i="6"/>
  <c r="J441" i="6"/>
  <c r="V441" i="6"/>
  <c r="L442" i="6"/>
  <c r="A445" i="6" l="1"/>
  <c r="B443" i="6"/>
  <c r="S444" i="6"/>
  <c r="O444" i="6"/>
  <c r="K444" i="6"/>
  <c r="G444" i="6"/>
  <c r="G443" i="6" s="1"/>
  <c r="C444" i="6"/>
  <c r="P443" i="6"/>
  <c r="C443" i="6"/>
  <c r="U444" i="6"/>
  <c r="P444" i="6"/>
  <c r="J444" i="6"/>
  <c r="E444" i="6"/>
  <c r="S443" i="6"/>
  <c r="T444" i="6"/>
  <c r="N444" i="6"/>
  <c r="I444" i="6"/>
  <c r="D444" i="6"/>
  <c r="D443" i="6" s="1"/>
  <c r="M443" i="6"/>
  <c r="L444" i="6"/>
  <c r="V443" i="6"/>
  <c r="R444" i="6"/>
  <c r="H444" i="6"/>
  <c r="J443" i="6"/>
  <c r="M444" i="6"/>
  <c r="W443" i="6"/>
  <c r="Q444" i="6"/>
  <c r="F444" i="6"/>
  <c r="A447" i="6" l="1"/>
  <c r="B445" i="6"/>
  <c r="U446" i="6"/>
  <c r="Q446" i="6"/>
  <c r="M446" i="6"/>
  <c r="I446" i="6"/>
  <c r="E446" i="6"/>
  <c r="V445" i="6"/>
  <c r="J445" i="6"/>
  <c r="P446" i="6"/>
  <c r="K446" i="6"/>
  <c r="F446" i="6"/>
  <c r="S445" i="6"/>
  <c r="T446" i="6"/>
  <c r="O446" i="6"/>
  <c r="J446" i="6"/>
  <c r="D446" i="6"/>
  <c r="D445" i="6" s="1"/>
  <c r="P445" i="6"/>
  <c r="R446" i="6"/>
  <c r="G446" i="6"/>
  <c r="G445" i="6" s="1"/>
  <c r="C445" i="6"/>
  <c r="N446" i="6"/>
  <c r="C446" i="6"/>
  <c r="S446" i="6"/>
  <c r="H446" i="6"/>
  <c r="M445" i="6"/>
  <c r="W445" i="6"/>
  <c r="L446" i="6"/>
  <c r="A449" i="6" l="1"/>
  <c r="B447" i="6"/>
  <c r="S448" i="6"/>
  <c r="O448" i="6"/>
  <c r="K448" i="6"/>
  <c r="G448" i="6"/>
  <c r="G447" i="6" s="1"/>
  <c r="C448" i="6"/>
  <c r="P447" i="6"/>
  <c r="Q448" i="6"/>
  <c r="L448" i="6"/>
  <c r="F448" i="6"/>
  <c r="V447" i="6"/>
  <c r="C447" i="6"/>
  <c r="U448" i="6"/>
  <c r="P448" i="6"/>
  <c r="J448" i="6"/>
  <c r="E448" i="6"/>
  <c r="S447" i="6"/>
  <c r="M448" i="6"/>
  <c r="W447" i="6"/>
  <c r="T448" i="6"/>
  <c r="I448" i="6"/>
  <c r="M447" i="6"/>
  <c r="N448" i="6"/>
  <c r="D448" i="6"/>
  <c r="D447" i="6" s="1"/>
  <c r="H448" i="6"/>
  <c r="J447" i="6"/>
  <c r="R448" i="6"/>
  <c r="A451" i="6" l="1"/>
  <c r="B449" i="6"/>
  <c r="U450" i="6"/>
  <c r="Q450" i="6"/>
  <c r="M450" i="6"/>
  <c r="I450" i="6"/>
  <c r="E450" i="6"/>
  <c r="V449" i="6"/>
  <c r="J449" i="6"/>
  <c r="R450" i="6"/>
  <c r="L450" i="6"/>
  <c r="G450" i="6"/>
  <c r="G449" i="6" s="1"/>
  <c r="W449" i="6"/>
  <c r="C449" i="6"/>
  <c r="P450" i="6"/>
  <c r="K450" i="6"/>
  <c r="F450" i="6"/>
  <c r="S449" i="6"/>
  <c r="S450" i="6"/>
  <c r="H450" i="6"/>
  <c r="M449" i="6"/>
  <c r="O450" i="6"/>
  <c r="D450" i="6"/>
  <c r="D449" i="6" s="1"/>
  <c r="T450" i="6"/>
  <c r="J450" i="6"/>
  <c r="P449" i="6"/>
  <c r="N450" i="6"/>
  <c r="C450" i="6"/>
  <c r="A453" i="6" l="1"/>
  <c r="B451" i="6"/>
  <c r="R452" i="6"/>
  <c r="N452" i="6"/>
  <c r="J452" i="6"/>
  <c r="F452" i="6"/>
  <c r="W451" i="6"/>
  <c r="M451" i="6"/>
  <c r="Q452" i="6"/>
  <c r="L452" i="6"/>
  <c r="G452" i="6"/>
  <c r="G451" i="6" s="1"/>
  <c r="V451" i="6"/>
  <c r="U452" i="6"/>
  <c r="P452" i="6"/>
  <c r="K452" i="6"/>
  <c r="E452" i="6"/>
  <c r="S451" i="6"/>
  <c r="C451" i="6"/>
  <c r="M452" i="6"/>
  <c r="C452" i="6"/>
  <c r="T452" i="6"/>
  <c r="I452" i="6"/>
  <c r="P451" i="6"/>
  <c r="O452" i="6"/>
  <c r="D452" i="6"/>
  <c r="D451" i="6" s="1"/>
  <c r="J451" i="6"/>
  <c r="H452" i="6"/>
  <c r="S452" i="6"/>
  <c r="A455" i="6" l="1"/>
  <c r="B453" i="6"/>
  <c r="T454" i="6"/>
  <c r="P454" i="6"/>
  <c r="L454" i="6"/>
  <c r="H454" i="6"/>
  <c r="D454" i="6"/>
  <c r="D453" i="6" s="1"/>
  <c r="S453" i="6"/>
  <c r="C453" i="6"/>
  <c r="R454" i="6"/>
  <c r="M454" i="6"/>
  <c r="G454" i="6"/>
  <c r="G453" i="6" s="1"/>
  <c r="W453" i="6"/>
  <c r="J453" i="6"/>
  <c r="Q454" i="6"/>
  <c r="K454" i="6"/>
  <c r="F454" i="6"/>
  <c r="V453" i="6"/>
  <c r="S454" i="6"/>
  <c r="I454" i="6"/>
  <c r="M453" i="6"/>
  <c r="O454" i="6"/>
  <c r="E454" i="6"/>
  <c r="U454" i="6"/>
  <c r="J454" i="6"/>
  <c r="P453" i="6"/>
  <c r="N454" i="6"/>
  <c r="C454" i="6"/>
  <c r="A457" i="6" l="1"/>
  <c r="B455" i="6"/>
  <c r="R456" i="6"/>
  <c r="N456" i="6"/>
  <c r="J456" i="6"/>
  <c r="F456" i="6"/>
  <c r="W455" i="6"/>
  <c r="M455" i="6"/>
  <c r="S456" i="6"/>
  <c r="M456" i="6"/>
  <c r="H456" i="6"/>
  <c r="C456" i="6"/>
  <c r="J455" i="6"/>
  <c r="Q456" i="6"/>
  <c r="L456" i="6"/>
  <c r="G456" i="6"/>
  <c r="G455" i="6" s="1"/>
  <c r="V455" i="6"/>
  <c r="C455" i="6"/>
  <c r="O456" i="6"/>
  <c r="D456" i="6"/>
  <c r="D455" i="6" s="1"/>
  <c r="U456" i="6"/>
  <c r="K456" i="6"/>
  <c r="S455" i="6"/>
  <c r="P456" i="6"/>
  <c r="E456" i="6"/>
  <c r="T456" i="6"/>
  <c r="P455" i="6"/>
  <c r="I456" i="6"/>
  <c r="A459" i="6" l="1"/>
  <c r="B457" i="6"/>
  <c r="T458" i="6"/>
  <c r="P458" i="6"/>
  <c r="L458" i="6"/>
  <c r="H458" i="6"/>
  <c r="D458" i="6"/>
  <c r="D457" i="6" s="1"/>
  <c r="S457" i="6"/>
  <c r="C457" i="6"/>
  <c r="S458" i="6"/>
  <c r="N458" i="6"/>
  <c r="I458" i="6"/>
  <c r="C458" i="6"/>
  <c r="M457" i="6"/>
  <c r="R458" i="6"/>
  <c r="M458" i="6"/>
  <c r="G458" i="6"/>
  <c r="G457" i="6" s="1"/>
  <c r="W457" i="6"/>
  <c r="J457" i="6"/>
  <c r="U458" i="6"/>
  <c r="J458" i="6"/>
  <c r="P457" i="6"/>
  <c r="Q458" i="6"/>
  <c r="F458" i="6"/>
  <c r="K458" i="6"/>
  <c r="V457" i="6"/>
  <c r="E458" i="6"/>
  <c r="O458" i="6"/>
  <c r="A461" i="6" l="1"/>
  <c r="B459" i="6"/>
  <c r="U460" i="6"/>
  <c r="Q460" i="6"/>
  <c r="M460" i="6"/>
  <c r="I460" i="6"/>
  <c r="E460" i="6"/>
  <c r="V459" i="6"/>
  <c r="J459" i="6"/>
  <c r="S460" i="6"/>
  <c r="N460" i="6"/>
  <c r="H460" i="6"/>
  <c r="C460" i="6"/>
  <c r="M459" i="6"/>
  <c r="R460" i="6"/>
  <c r="L460" i="6"/>
  <c r="G460" i="6"/>
  <c r="G459" i="6" s="1"/>
  <c r="W459" i="6"/>
  <c r="O460" i="6"/>
  <c r="D460" i="6"/>
  <c r="D459" i="6" s="1"/>
  <c r="K460" i="6"/>
  <c r="S459" i="6"/>
  <c r="P460" i="6"/>
  <c r="F460" i="6"/>
  <c r="C459" i="6"/>
  <c r="T460" i="6"/>
  <c r="J460" i="6"/>
  <c r="P459" i="6"/>
  <c r="A463" i="6" l="1"/>
  <c r="B461" i="6"/>
  <c r="S462" i="6"/>
  <c r="O462" i="6"/>
  <c r="K462" i="6"/>
  <c r="G462" i="6"/>
  <c r="G461" i="6" s="1"/>
  <c r="C462" i="6"/>
  <c r="P461" i="6"/>
  <c r="T462" i="6"/>
  <c r="N462" i="6"/>
  <c r="I462" i="6"/>
  <c r="D462" i="6"/>
  <c r="D461" i="6" s="1"/>
  <c r="M461" i="6"/>
  <c r="R462" i="6"/>
  <c r="M462" i="6"/>
  <c r="H462" i="6"/>
  <c r="W461" i="6"/>
  <c r="J461" i="6"/>
  <c r="Q462" i="6"/>
  <c r="J462" i="6"/>
  <c r="S461" i="6"/>
  <c r="U462" i="6"/>
  <c r="F462" i="6"/>
  <c r="C461" i="6"/>
  <c r="L462" i="6"/>
  <c r="V461" i="6"/>
  <c r="E462" i="6"/>
  <c r="P462" i="6"/>
  <c r="A465" i="6" l="1"/>
  <c r="B463" i="6"/>
  <c r="U464" i="6"/>
  <c r="Q464" i="6"/>
  <c r="M464" i="6"/>
  <c r="I464" i="6"/>
  <c r="E464" i="6"/>
  <c r="V463" i="6"/>
  <c r="J463" i="6"/>
  <c r="T464" i="6"/>
  <c r="O464" i="6"/>
  <c r="J464" i="6"/>
  <c r="D464" i="6"/>
  <c r="D463" i="6" s="1"/>
  <c r="P463" i="6"/>
  <c r="S464" i="6"/>
  <c r="N464" i="6"/>
  <c r="H464" i="6"/>
  <c r="C464" i="6"/>
  <c r="M463" i="6"/>
  <c r="R464" i="6"/>
  <c r="L464" i="6"/>
  <c r="G464" i="6"/>
  <c r="G463" i="6" s="1"/>
  <c r="W463" i="6"/>
  <c r="C463" i="6"/>
  <c r="S463" i="6"/>
  <c r="P464" i="6"/>
  <c r="F464" i="6"/>
  <c r="K464" i="6"/>
  <c r="A467" i="6" l="1"/>
  <c r="S466" i="6"/>
  <c r="O466" i="6"/>
  <c r="K466" i="6"/>
  <c r="G466" i="6"/>
  <c r="G465" i="6" s="1"/>
  <c r="C466" i="6"/>
  <c r="P465" i="6"/>
  <c r="U466" i="6"/>
  <c r="P466" i="6"/>
  <c r="J466" i="6"/>
  <c r="E466" i="6"/>
  <c r="S465" i="6"/>
  <c r="B465" i="6"/>
  <c r="T466" i="6"/>
  <c r="N466" i="6"/>
  <c r="I466" i="6"/>
  <c r="D466" i="6"/>
  <c r="D465" i="6" s="1"/>
  <c r="M465" i="6"/>
  <c r="R466" i="6"/>
  <c r="M466" i="6"/>
  <c r="H466" i="6"/>
  <c r="W465" i="6"/>
  <c r="J465" i="6"/>
  <c r="Q466" i="6"/>
  <c r="C465" i="6"/>
  <c r="L466" i="6"/>
  <c r="V465" i="6"/>
  <c r="F466" i="6"/>
  <c r="A469" i="6" l="1"/>
  <c r="B467" i="6"/>
  <c r="T468" i="6"/>
  <c r="P468" i="6"/>
  <c r="L468" i="6"/>
  <c r="H468" i="6"/>
  <c r="D468" i="6"/>
  <c r="D467" i="6" s="1"/>
  <c r="S467" i="6"/>
  <c r="U468" i="6"/>
  <c r="O468" i="6"/>
  <c r="J468" i="6"/>
  <c r="E468" i="6"/>
  <c r="P467" i="6"/>
  <c r="S468" i="6"/>
  <c r="N468" i="6"/>
  <c r="I468" i="6"/>
  <c r="C468" i="6"/>
  <c r="M467" i="6"/>
  <c r="R468" i="6"/>
  <c r="M468" i="6"/>
  <c r="G468" i="6"/>
  <c r="G467" i="6" s="1"/>
  <c r="W467" i="6"/>
  <c r="J467" i="6"/>
  <c r="K468" i="6"/>
  <c r="F468" i="6"/>
  <c r="Q468" i="6"/>
  <c r="C467" i="6"/>
  <c r="V467" i="6"/>
  <c r="A471" i="6" l="1"/>
  <c r="B469" i="6"/>
  <c r="R470" i="6"/>
  <c r="N470" i="6"/>
  <c r="J470" i="6"/>
  <c r="F470" i="6"/>
  <c r="W469" i="6"/>
  <c r="M469" i="6"/>
  <c r="U470" i="6"/>
  <c r="P470" i="6"/>
  <c r="K470" i="6"/>
  <c r="E470" i="6"/>
  <c r="S469" i="6"/>
  <c r="T470" i="6"/>
  <c r="O470" i="6"/>
  <c r="I470" i="6"/>
  <c r="D470" i="6"/>
  <c r="D469" i="6" s="1"/>
  <c r="P469" i="6"/>
  <c r="S470" i="6"/>
  <c r="M470" i="6"/>
  <c r="H470" i="6"/>
  <c r="C470" i="6"/>
  <c r="J469" i="6"/>
  <c r="G470" i="6"/>
  <c r="G469" i="6" s="1"/>
  <c r="V469" i="6"/>
  <c r="L470" i="6"/>
  <c r="Q470" i="6"/>
  <c r="C469" i="6"/>
  <c r="A473" i="6" l="1"/>
  <c r="B471" i="6"/>
  <c r="T472" i="6"/>
  <c r="P472" i="6"/>
  <c r="L472" i="6"/>
  <c r="H472" i="6"/>
  <c r="D472" i="6"/>
  <c r="D471" i="6" s="1"/>
  <c r="S471" i="6"/>
  <c r="C471" i="6"/>
  <c r="Q472" i="6"/>
  <c r="K472" i="6"/>
  <c r="F472" i="6"/>
  <c r="V471" i="6"/>
  <c r="U472" i="6"/>
  <c r="O472" i="6"/>
  <c r="J472" i="6"/>
  <c r="E472" i="6"/>
  <c r="P471" i="6"/>
  <c r="S472" i="6"/>
  <c r="N472" i="6"/>
  <c r="I472" i="6"/>
  <c r="C472" i="6"/>
  <c r="M471" i="6"/>
  <c r="W471" i="6"/>
  <c r="R472" i="6"/>
  <c r="J471" i="6"/>
  <c r="G472" i="6"/>
  <c r="G471" i="6" s="1"/>
  <c r="M472" i="6"/>
  <c r="A475" i="6" l="1"/>
  <c r="B473" i="6"/>
  <c r="R474" i="6"/>
  <c r="N474" i="6"/>
  <c r="J474" i="6"/>
  <c r="F474" i="6"/>
  <c r="W473" i="6"/>
  <c r="M473" i="6"/>
  <c r="Q474" i="6"/>
  <c r="L474" i="6"/>
  <c r="G474" i="6"/>
  <c r="G473" i="6" s="1"/>
  <c r="V473" i="6"/>
  <c r="C473" i="6"/>
  <c r="U474" i="6"/>
  <c r="P474" i="6"/>
  <c r="K474" i="6"/>
  <c r="E474" i="6"/>
  <c r="S473" i="6"/>
  <c r="T474" i="6"/>
  <c r="O474" i="6"/>
  <c r="I474" i="6"/>
  <c r="D474" i="6"/>
  <c r="D473" i="6" s="1"/>
  <c r="P473" i="6"/>
  <c r="S474" i="6"/>
  <c r="J473" i="6"/>
  <c r="M474" i="6"/>
  <c r="C474" i="6"/>
  <c r="H474" i="6"/>
  <c r="B475" i="6" l="1"/>
  <c r="U476" i="6"/>
  <c r="Q476" i="6"/>
  <c r="A477" i="6"/>
  <c r="P476" i="6"/>
  <c r="L476" i="6"/>
  <c r="H476" i="6"/>
  <c r="D476" i="6"/>
  <c r="D475" i="6" s="1"/>
  <c r="S475" i="6"/>
  <c r="T476" i="6"/>
  <c r="O476" i="6"/>
  <c r="K476" i="6"/>
  <c r="G476" i="6"/>
  <c r="G475" i="6" s="1"/>
  <c r="C476" i="6"/>
  <c r="P475" i="6"/>
  <c r="C475" i="6"/>
  <c r="M476" i="6"/>
  <c r="E476" i="6"/>
  <c r="J475" i="6"/>
  <c r="S476" i="6"/>
  <c r="J476" i="6"/>
  <c r="W475" i="6"/>
  <c r="R476" i="6"/>
  <c r="I476" i="6"/>
  <c r="V475" i="6"/>
  <c r="N476" i="6"/>
  <c r="M475" i="6"/>
  <c r="F476" i="6"/>
  <c r="A479" i="6" l="1"/>
  <c r="B477" i="6"/>
  <c r="S478" i="6"/>
  <c r="O478" i="6"/>
  <c r="K478" i="6"/>
  <c r="G478" i="6"/>
  <c r="G477" i="6" s="1"/>
  <c r="C478" i="6"/>
  <c r="P477" i="6"/>
  <c r="Q478" i="6"/>
  <c r="L478" i="6"/>
  <c r="F478" i="6"/>
  <c r="V477" i="6"/>
  <c r="C477" i="6"/>
  <c r="U478" i="6"/>
  <c r="P478" i="6"/>
  <c r="J478" i="6"/>
  <c r="E478" i="6"/>
  <c r="S477" i="6"/>
  <c r="R478" i="6"/>
  <c r="H478" i="6"/>
  <c r="J477" i="6"/>
  <c r="N478" i="6"/>
  <c r="D478" i="6"/>
  <c r="D477" i="6" s="1"/>
  <c r="M478" i="6"/>
  <c r="W477" i="6"/>
  <c r="M477" i="6"/>
  <c r="I478" i="6"/>
  <c r="T478" i="6"/>
  <c r="A481" i="6" l="1"/>
  <c r="B479" i="6"/>
  <c r="U480" i="6"/>
  <c r="Q480" i="6"/>
  <c r="M480" i="6"/>
  <c r="I480" i="6"/>
  <c r="E480" i="6"/>
  <c r="V479" i="6"/>
  <c r="J479" i="6"/>
  <c r="R480" i="6"/>
  <c r="L480" i="6"/>
  <c r="G480" i="6"/>
  <c r="G479" i="6" s="1"/>
  <c r="W479" i="6"/>
  <c r="C479" i="6"/>
  <c r="P480" i="6"/>
  <c r="K480" i="6"/>
  <c r="F480" i="6"/>
  <c r="S479" i="6"/>
  <c r="N480" i="6"/>
  <c r="C480" i="6"/>
  <c r="T480" i="6"/>
  <c r="J480" i="6"/>
  <c r="P479" i="6"/>
  <c r="S480" i="6"/>
  <c r="H480" i="6"/>
  <c r="M479" i="6"/>
  <c r="O480" i="6"/>
  <c r="D480" i="6"/>
  <c r="D479" i="6" s="1"/>
  <c r="A483" i="6" l="1"/>
  <c r="B481" i="6"/>
  <c r="S482" i="6"/>
  <c r="O482" i="6"/>
  <c r="K482" i="6"/>
  <c r="G482" i="6"/>
  <c r="G481" i="6" s="1"/>
  <c r="C482" i="6"/>
  <c r="P481" i="6"/>
  <c r="R482" i="6"/>
  <c r="M482" i="6"/>
  <c r="H482" i="6"/>
  <c r="W481" i="6"/>
  <c r="J481" i="6"/>
  <c r="Q482" i="6"/>
  <c r="L482" i="6"/>
  <c r="F482" i="6"/>
  <c r="V481" i="6"/>
  <c r="C481" i="6"/>
  <c r="T482" i="6"/>
  <c r="I482" i="6"/>
  <c r="M481" i="6"/>
  <c r="P482" i="6"/>
  <c r="E482" i="6"/>
  <c r="N482" i="6"/>
  <c r="D482" i="6"/>
  <c r="D481" i="6" s="1"/>
  <c r="U482" i="6"/>
  <c r="J482" i="6"/>
  <c r="S481" i="6"/>
  <c r="A485" i="6" l="1"/>
  <c r="U484" i="6"/>
  <c r="Q484" i="6"/>
  <c r="M484" i="6"/>
  <c r="B483" i="6"/>
  <c r="T484" i="6"/>
  <c r="P484" i="6"/>
  <c r="L484" i="6"/>
  <c r="H484" i="6"/>
  <c r="D484" i="6"/>
  <c r="D483" i="6" s="1"/>
  <c r="S483" i="6"/>
  <c r="N484" i="6"/>
  <c r="G484" i="6"/>
  <c r="G483" i="6" s="1"/>
  <c r="W483" i="6"/>
  <c r="J483" i="6"/>
  <c r="S484" i="6"/>
  <c r="K484" i="6"/>
  <c r="F484" i="6"/>
  <c r="V483" i="6"/>
  <c r="C483" i="6"/>
  <c r="O484" i="6"/>
  <c r="C484" i="6"/>
  <c r="J484" i="6"/>
  <c r="P483" i="6"/>
  <c r="I484" i="6"/>
  <c r="M483" i="6"/>
  <c r="R484" i="6"/>
  <c r="E484" i="6"/>
  <c r="A487" i="6" l="1"/>
  <c r="B485" i="6"/>
  <c r="R486" i="6"/>
  <c r="N486" i="6"/>
  <c r="J486" i="6"/>
  <c r="F486" i="6"/>
  <c r="W485" i="6"/>
  <c r="M485" i="6"/>
  <c r="U486" i="6"/>
  <c r="Q486" i="6"/>
  <c r="M486" i="6"/>
  <c r="I486" i="6"/>
  <c r="E486" i="6"/>
  <c r="V485" i="6"/>
  <c r="J485" i="6"/>
  <c r="S486" i="6"/>
  <c r="K486" i="6"/>
  <c r="C486" i="6"/>
  <c r="C485" i="6"/>
  <c r="P486" i="6"/>
  <c r="H486" i="6"/>
  <c r="S485" i="6"/>
  <c r="T486" i="6"/>
  <c r="D486" i="6"/>
  <c r="D485" i="6" s="1"/>
  <c r="O486" i="6"/>
  <c r="P485" i="6"/>
  <c r="L486" i="6"/>
  <c r="G486" i="6"/>
  <c r="G485" i="6" s="1"/>
  <c r="A489" i="6" l="1"/>
  <c r="B487" i="6"/>
  <c r="T488" i="6"/>
  <c r="P488" i="6"/>
  <c r="L488" i="6"/>
  <c r="H488" i="6"/>
  <c r="D488" i="6"/>
  <c r="D487" i="6" s="1"/>
  <c r="S487" i="6"/>
  <c r="C487" i="6"/>
  <c r="S488" i="6"/>
  <c r="O488" i="6"/>
  <c r="K488" i="6"/>
  <c r="G488" i="6"/>
  <c r="G487" i="6" s="1"/>
  <c r="C488" i="6"/>
  <c r="P487" i="6"/>
  <c r="Q488" i="6"/>
  <c r="I488" i="6"/>
  <c r="V487" i="6"/>
  <c r="N488" i="6"/>
  <c r="F488" i="6"/>
  <c r="M487" i="6"/>
  <c r="J488" i="6"/>
  <c r="U488" i="6"/>
  <c r="E488" i="6"/>
  <c r="R488" i="6"/>
  <c r="W487" i="6"/>
  <c r="M488" i="6"/>
  <c r="J487" i="6"/>
  <c r="A491" i="6" l="1"/>
  <c r="B489" i="6"/>
  <c r="R490" i="6"/>
  <c r="N490" i="6"/>
  <c r="J490" i="6"/>
  <c r="F490" i="6"/>
  <c r="W489" i="6"/>
  <c r="M489" i="6"/>
  <c r="U490" i="6"/>
  <c r="Q490" i="6"/>
  <c r="M490" i="6"/>
  <c r="I490" i="6"/>
  <c r="E490" i="6"/>
  <c r="V489" i="6"/>
  <c r="J489" i="6"/>
  <c r="O490" i="6"/>
  <c r="G490" i="6"/>
  <c r="G489" i="6" s="1"/>
  <c r="P489" i="6"/>
  <c r="T490" i="6"/>
  <c r="L490" i="6"/>
  <c r="D490" i="6"/>
  <c r="D489" i="6" s="1"/>
  <c r="C489" i="6"/>
  <c r="P490" i="6"/>
  <c r="S489" i="6"/>
  <c r="K490" i="6"/>
  <c r="H490" i="6"/>
  <c r="S490" i="6"/>
  <c r="C490" i="6"/>
  <c r="A493" i="6" l="1"/>
  <c r="B491" i="6"/>
  <c r="S492" i="6"/>
  <c r="O492" i="6"/>
  <c r="K492" i="6"/>
  <c r="G492" i="6"/>
  <c r="G491" i="6" s="1"/>
  <c r="C492" i="6"/>
  <c r="P491" i="6"/>
  <c r="C491" i="6"/>
  <c r="R492" i="6"/>
  <c r="N492" i="6"/>
  <c r="J492" i="6"/>
  <c r="F492" i="6"/>
  <c r="W491" i="6"/>
  <c r="M491" i="6"/>
  <c r="T492" i="6"/>
  <c r="L492" i="6"/>
  <c r="D492" i="6"/>
  <c r="D491" i="6" s="1"/>
  <c r="Q492" i="6"/>
  <c r="I492" i="6"/>
  <c r="V491" i="6"/>
  <c r="U492" i="6"/>
  <c r="E492" i="6"/>
  <c r="P492" i="6"/>
  <c r="S491" i="6"/>
  <c r="M492" i="6"/>
  <c r="J491" i="6"/>
  <c r="H492" i="6"/>
  <c r="A495" i="6" l="1"/>
  <c r="B493" i="6"/>
  <c r="U494" i="6"/>
  <c r="Q494" i="6"/>
  <c r="M494" i="6"/>
  <c r="I494" i="6"/>
  <c r="E494" i="6"/>
  <c r="V493" i="6"/>
  <c r="J493" i="6"/>
  <c r="T494" i="6"/>
  <c r="P494" i="6"/>
  <c r="L494" i="6"/>
  <c r="H494" i="6"/>
  <c r="D494" i="6"/>
  <c r="D493" i="6" s="1"/>
  <c r="S493" i="6"/>
  <c r="C493" i="6"/>
  <c r="R494" i="6"/>
  <c r="J494" i="6"/>
  <c r="W493" i="6"/>
  <c r="O494" i="6"/>
  <c r="G494" i="6"/>
  <c r="G493" i="6" s="1"/>
  <c r="P493" i="6"/>
  <c r="K494" i="6"/>
  <c r="F494" i="6"/>
  <c r="S494" i="6"/>
  <c r="C494" i="6"/>
  <c r="N494" i="6"/>
  <c r="M493" i="6"/>
  <c r="A497" i="6" l="1"/>
  <c r="B495" i="6"/>
  <c r="S496" i="6"/>
  <c r="O496" i="6"/>
  <c r="K496" i="6"/>
  <c r="G496" i="6"/>
  <c r="G495" i="6" s="1"/>
  <c r="C496" i="6"/>
  <c r="P495" i="6"/>
  <c r="R496" i="6"/>
  <c r="N496" i="6"/>
  <c r="J496" i="6"/>
  <c r="F496" i="6"/>
  <c r="W495" i="6"/>
  <c r="M495" i="6"/>
  <c r="P496" i="6"/>
  <c r="H496" i="6"/>
  <c r="S495" i="6"/>
  <c r="U496" i="6"/>
  <c r="M496" i="6"/>
  <c r="E496" i="6"/>
  <c r="J495" i="6"/>
  <c r="Q496" i="6"/>
  <c r="V495" i="6"/>
  <c r="L496" i="6"/>
  <c r="C495" i="6"/>
  <c r="I496" i="6"/>
  <c r="T496" i="6"/>
  <c r="D496" i="6"/>
  <c r="D495" i="6" s="1"/>
  <c r="A499" i="6" l="1"/>
  <c r="U498" i="6"/>
  <c r="Q498" i="6"/>
  <c r="M498" i="6"/>
  <c r="I498" i="6"/>
  <c r="E498" i="6"/>
  <c r="V497" i="6"/>
  <c r="J497" i="6"/>
  <c r="T498" i="6"/>
  <c r="P498" i="6"/>
  <c r="L498" i="6"/>
  <c r="H498" i="6"/>
  <c r="D498" i="6"/>
  <c r="D497" i="6" s="1"/>
  <c r="S497" i="6"/>
  <c r="C497" i="6"/>
  <c r="N498" i="6"/>
  <c r="F498" i="6"/>
  <c r="M497" i="6"/>
  <c r="B497" i="6"/>
  <c r="S498" i="6"/>
  <c r="K498" i="6"/>
  <c r="C498" i="6"/>
  <c r="G498" i="6"/>
  <c r="G497" i="6" s="1"/>
  <c r="R498" i="6"/>
  <c r="W497" i="6"/>
  <c r="O498" i="6"/>
  <c r="P497" i="6"/>
  <c r="J498" i="6"/>
  <c r="A501" i="6" l="1"/>
  <c r="R500" i="6"/>
  <c r="N500" i="6"/>
  <c r="J500" i="6"/>
  <c r="F500" i="6"/>
  <c r="W499" i="6"/>
  <c r="M499" i="6"/>
  <c r="U500" i="6"/>
  <c r="Q500" i="6"/>
  <c r="M500" i="6"/>
  <c r="I500" i="6"/>
  <c r="E500" i="6"/>
  <c r="V499" i="6"/>
  <c r="J499" i="6"/>
  <c r="S500" i="6"/>
  <c r="K500" i="6"/>
  <c r="C500" i="6"/>
  <c r="C499" i="6"/>
  <c r="P500" i="6"/>
  <c r="H500" i="6"/>
  <c r="S499" i="6"/>
  <c r="L500" i="6"/>
  <c r="G500" i="6"/>
  <c r="G499" i="6" s="1"/>
  <c r="B499" i="6"/>
  <c r="T500" i="6"/>
  <c r="D500" i="6"/>
  <c r="D499" i="6" s="1"/>
  <c r="O500" i="6"/>
  <c r="P499" i="6"/>
  <c r="A503" i="6" l="1"/>
  <c r="B501" i="6"/>
  <c r="S502" i="6"/>
  <c r="O502" i="6"/>
  <c r="K502" i="6"/>
  <c r="G502" i="6"/>
  <c r="G501" i="6" s="1"/>
  <c r="C502" i="6"/>
  <c r="P501" i="6"/>
  <c r="C501" i="6"/>
  <c r="R502" i="6"/>
  <c r="N502" i="6"/>
  <c r="J502" i="6"/>
  <c r="F502" i="6"/>
  <c r="W501" i="6"/>
  <c r="M501" i="6"/>
  <c r="P502" i="6"/>
  <c r="H502" i="6"/>
  <c r="S501" i="6"/>
  <c r="U502" i="6"/>
  <c r="M502" i="6"/>
  <c r="E502" i="6"/>
  <c r="J501" i="6"/>
  <c r="Q502" i="6"/>
  <c r="V501" i="6"/>
  <c r="L502" i="6"/>
  <c r="I502" i="6"/>
  <c r="T502" i="6"/>
  <c r="D502" i="6"/>
  <c r="D501" i="6" s="1"/>
  <c r="A505" i="6" l="1"/>
  <c r="B503" i="6"/>
  <c r="U504" i="6"/>
  <c r="Q504" i="6"/>
  <c r="M504" i="6"/>
  <c r="I504" i="6"/>
  <c r="E504" i="6"/>
  <c r="V503" i="6"/>
  <c r="J503" i="6"/>
  <c r="T504" i="6"/>
  <c r="P504" i="6"/>
  <c r="L504" i="6"/>
  <c r="H504" i="6"/>
  <c r="D504" i="6"/>
  <c r="D503" i="6" s="1"/>
  <c r="S503" i="6"/>
  <c r="C503" i="6"/>
  <c r="N504" i="6"/>
  <c r="F504" i="6"/>
  <c r="M503" i="6"/>
  <c r="S504" i="6"/>
  <c r="K504" i="6"/>
  <c r="C504" i="6"/>
  <c r="G504" i="6"/>
  <c r="G503" i="6" s="1"/>
  <c r="R504" i="6"/>
  <c r="W503" i="6"/>
  <c r="O504" i="6"/>
  <c r="P503" i="6"/>
  <c r="J504" i="6"/>
  <c r="A507" i="6" l="1"/>
  <c r="B505" i="6"/>
  <c r="S506" i="6"/>
  <c r="O506" i="6"/>
  <c r="K506" i="6"/>
  <c r="G506" i="6"/>
  <c r="G505" i="6" s="1"/>
  <c r="C506" i="6"/>
  <c r="P505" i="6"/>
  <c r="R506" i="6"/>
  <c r="N506" i="6"/>
  <c r="J506" i="6"/>
  <c r="F506" i="6"/>
  <c r="W505" i="6"/>
  <c r="M505" i="6"/>
  <c r="T506" i="6"/>
  <c r="L506" i="6"/>
  <c r="D506" i="6"/>
  <c r="D505" i="6" s="1"/>
  <c r="C505" i="6"/>
  <c r="Q506" i="6"/>
  <c r="I506" i="6"/>
  <c r="V505" i="6"/>
  <c r="M506" i="6"/>
  <c r="J505" i="6"/>
  <c r="H506" i="6"/>
  <c r="U506" i="6"/>
  <c r="E506" i="6"/>
  <c r="P506" i="6"/>
  <c r="S505" i="6"/>
  <c r="A509" i="6" l="1"/>
  <c r="B507" i="6"/>
  <c r="T508" i="6"/>
  <c r="P508" i="6"/>
  <c r="L508" i="6"/>
  <c r="H508" i="6"/>
  <c r="D508" i="6"/>
  <c r="D507" i="6" s="1"/>
  <c r="S507" i="6"/>
  <c r="S508" i="6"/>
  <c r="O508" i="6"/>
  <c r="K508" i="6"/>
  <c r="G508" i="6"/>
  <c r="G507" i="6" s="1"/>
  <c r="C508" i="6"/>
  <c r="P507" i="6"/>
  <c r="C507" i="6"/>
  <c r="Q508" i="6"/>
  <c r="I508" i="6"/>
  <c r="V507" i="6"/>
  <c r="N508" i="6"/>
  <c r="F508" i="6"/>
  <c r="M507" i="6"/>
  <c r="R508" i="6"/>
  <c r="W507" i="6"/>
  <c r="M508" i="6"/>
  <c r="J507" i="6"/>
  <c r="J508" i="6"/>
  <c r="U508" i="6"/>
  <c r="E508" i="6"/>
  <c r="A511" i="6" l="1"/>
  <c r="B509" i="6"/>
  <c r="T510" i="6"/>
  <c r="P510" i="6"/>
  <c r="S510" i="6"/>
  <c r="O510" i="6"/>
  <c r="K510" i="6"/>
  <c r="G510" i="6"/>
  <c r="G509" i="6" s="1"/>
  <c r="C510" i="6"/>
  <c r="R510" i="6"/>
  <c r="L510" i="6"/>
  <c r="F510" i="6"/>
  <c r="V509" i="6"/>
  <c r="J509" i="6"/>
  <c r="Q510" i="6"/>
  <c r="J510" i="6"/>
  <c r="E510" i="6"/>
  <c r="S509" i="6"/>
  <c r="U510" i="6"/>
  <c r="H510" i="6"/>
  <c r="M509" i="6"/>
  <c r="N510" i="6"/>
  <c r="D510" i="6"/>
  <c r="D509" i="6" s="1"/>
  <c r="C509" i="6"/>
  <c r="I510" i="6"/>
  <c r="W509" i="6"/>
  <c r="P509" i="6"/>
  <c r="M510" i="6"/>
  <c r="A513" i="6" l="1"/>
  <c r="B511" i="6"/>
  <c r="R512" i="6"/>
  <c r="N512" i="6"/>
  <c r="J512" i="6"/>
  <c r="F512" i="6"/>
  <c r="W511" i="6"/>
  <c r="M511" i="6"/>
  <c r="U512" i="6"/>
  <c r="Q512" i="6"/>
  <c r="M512" i="6"/>
  <c r="I512" i="6"/>
  <c r="E512" i="6"/>
  <c r="V511" i="6"/>
  <c r="J511" i="6"/>
  <c r="P512" i="6"/>
  <c r="H512" i="6"/>
  <c r="S511" i="6"/>
  <c r="O512" i="6"/>
  <c r="G512" i="6"/>
  <c r="G511" i="6" s="1"/>
  <c r="P511" i="6"/>
  <c r="K512" i="6"/>
  <c r="T512" i="6"/>
  <c r="D512" i="6"/>
  <c r="D511" i="6" s="1"/>
  <c r="L512" i="6"/>
  <c r="C512" i="6"/>
  <c r="C511" i="6"/>
  <c r="S512" i="6"/>
  <c r="A515" i="6" l="1"/>
  <c r="T514" i="6"/>
  <c r="P514" i="6"/>
  <c r="L514" i="6"/>
  <c r="H514" i="6"/>
  <c r="D514" i="6"/>
  <c r="D513" i="6" s="1"/>
  <c r="S513" i="6"/>
  <c r="C513" i="6"/>
  <c r="S514" i="6"/>
  <c r="O514" i="6"/>
  <c r="K514" i="6"/>
  <c r="G514" i="6"/>
  <c r="G513" i="6" s="1"/>
  <c r="C514" i="6"/>
  <c r="P513" i="6"/>
  <c r="B513" i="6"/>
  <c r="N514" i="6"/>
  <c r="F514" i="6"/>
  <c r="M513" i="6"/>
  <c r="U514" i="6"/>
  <c r="M514" i="6"/>
  <c r="E514" i="6"/>
  <c r="J513" i="6"/>
  <c r="Q514" i="6"/>
  <c r="V513" i="6"/>
  <c r="J514" i="6"/>
  <c r="R514" i="6"/>
  <c r="I514" i="6"/>
  <c r="W513" i="6"/>
  <c r="A517" i="6" l="1"/>
  <c r="U516" i="6"/>
  <c r="Q516" i="6"/>
  <c r="M516" i="6"/>
  <c r="I516" i="6"/>
  <c r="E516" i="6"/>
  <c r="V515" i="6"/>
  <c r="J515" i="6"/>
  <c r="T516" i="6"/>
  <c r="P516" i="6"/>
  <c r="L516" i="6"/>
  <c r="H516" i="6"/>
  <c r="D516" i="6"/>
  <c r="D515" i="6" s="1"/>
  <c r="S515" i="6"/>
  <c r="S516" i="6"/>
  <c r="K516" i="6"/>
  <c r="C516" i="6"/>
  <c r="C515" i="6"/>
  <c r="B515" i="6"/>
  <c r="R516" i="6"/>
  <c r="J516" i="6"/>
  <c r="W515" i="6"/>
  <c r="F516" i="6"/>
  <c r="O516" i="6"/>
  <c r="P515" i="6"/>
  <c r="N516" i="6"/>
  <c r="G516" i="6"/>
  <c r="G515" i="6" s="1"/>
  <c r="M515" i="6"/>
  <c r="A519" i="6" l="1"/>
  <c r="B517" i="6"/>
  <c r="R518" i="6"/>
  <c r="N518" i="6"/>
  <c r="J518" i="6"/>
  <c r="F518" i="6"/>
  <c r="W517" i="6"/>
  <c r="M517" i="6"/>
  <c r="U518" i="6"/>
  <c r="Q518" i="6"/>
  <c r="M518" i="6"/>
  <c r="I518" i="6"/>
  <c r="E518" i="6"/>
  <c r="V517" i="6"/>
  <c r="J517" i="6"/>
  <c r="P518" i="6"/>
  <c r="H518" i="6"/>
  <c r="S517" i="6"/>
  <c r="O518" i="6"/>
  <c r="G518" i="6"/>
  <c r="G517" i="6" s="1"/>
  <c r="P517" i="6"/>
  <c r="K518" i="6"/>
  <c r="C517" i="6"/>
  <c r="T518" i="6"/>
  <c r="D518" i="6"/>
  <c r="D517" i="6" s="1"/>
  <c r="S518" i="6"/>
  <c r="L518" i="6"/>
  <c r="C518" i="6"/>
  <c r="A521" i="6" l="1"/>
  <c r="B519" i="6"/>
  <c r="T520" i="6"/>
  <c r="P520" i="6"/>
  <c r="L520" i="6"/>
  <c r="H520" i="6"/>
  <c r="D520" i="6"/>
  <c r="D519" i="6" s="1"/>
  <c r="S519" i="6"/>
  <c r="C519" i="6"/>
  <c r="S520" i="6"/>
  <c r="O520" i="6"/>
  <c r="K520" i="6"/>
  <c r="G520" i="6"/>
  <c r="G519" i="6" s="1"/>
  <c r="C520" i="6"/>
  <c r="P519" i="6"/>
  <c r="N520" i="6"/>
  <c r="F520" i="6"/>
  <c r="M519" i="6"/>
  <c r="U520" i="6"/>
  <c r="M520" i="6"/>
  <c r="E520" i="6"/>
  <c r="J519" i="6"/>
  <c r="Q520" i="6"/>
  <c r="V519" i="6"/>
  <c r="J520" i="6"/>
  <c r="W519" i="6"/>
  <c r="R520" i="6"/>
  <c r="I520" i="6"/>
  <c r="A523" i="6" l="1"/>
  <c r="B521" i="6"/>
  <c r="R522" i="6"/>
  <c r="N522" i="6"/>
  <c r="J522" i="6"/>
  <c r="F522" i="6"/>
  <c r="W521" i="6"/>
  <c r="M521" i="6"/>
  <c r="U522" i="6"/>
  <c r="Q522" i="6"/>
  <c r="M522" i="6"/>
  <c r="I522" i="6"/>
  <c r="E522" i="6"/>
  <c r="V521" i="6"/>
  <c r="J521" i="6"/>
  <c r="T522" i="6"/>
  <c r="L522" i="6"/>
  <c r="D522" i="6"/>
  <c r="D521" i="6" s="1"/>
  <c r="C521" i="6"/>
  <c r="S522" i="6"/>
  <c r="K522" i="6"/>
  <c r="C522" i="6"/>
  <c r="G522" i="6"/>
  <c r="G521" i="6" s="1"/>
  <c r="P522" i="6"/>
  <c r="S521" i="6"/>
  <c r="H522" i="6"/>
  <c r="P521" i="6"/>
  <c r="O522" i="6"/>
  <c r="A525" i="6" l="1"/>
  <c r="S524" i="6"/>
  <c r="O524" i="6"/>
  <c r="K524" i="6"/>
  <c r="G524" i="6"/>
  <c r="G523" i="6" s="1"/>
  <c r="C524" i="6"/>
  <c r="P523" i="6"/>
  <c r="C523" i="6"/>
  <c r="B523" i="6"/>
  <c r="R524" i="6"/>
  <c r="N524" i="6"/>
  <c r="J524" i="6"/>
  <c r="F524" i="6"/>
  <c r="W523" i="6"/>
  <c r="M523" i="6"/>
  <c r="Q524" i="6"/>
  <c r="I524" i="6"/>
  <c r="V523" i="6"/>
  <c r="P524" i="6"/>
  <c r="H524" i="6"/>
  <c r="S523" i="6"/>
  <c r="L524" i="6"/>
  <c r="U524" i="6"/>
  <c r="E524" i="6"/>
  <c r="M524" i="6"/>
  <c r="D524" i="6"/>
  <c r="D523" i="6" s="1"/>
  <c r="J523" i="6"/>
  <c r="T524" i="6"/>
  <c r="A527" i="6" l="1"/>
  <c r="B525" i="6"/>
  <c r="T526" i="6"/>
  <c r="P526" i="6"/>
  <c r="L526" i="6"/>
  <c r="H526" i="6"/>
  <c r="D526" i="6"/>
  <c r="D525" i="6" s="1"/>
  <c r="S525" i="6"/>
  <c r="S526" i="6"/>
  <c r="O526" i="6"/>
  <c r="K526" i="6"/>
  <c r="G526" i="6"/>
  <c r="G525" i="6" s="1"/>
  <c r="C526" i="6"/>
  <c r="P525" i="6"/>
  <c r="C525" i="6"/>
  <c r="N526" i="6"/>
  <c r="F526" i="6"/>
  <c r="M525" i="6"/>
  <c r="U526" i="6"/>
  <c r="M526" i="6"/>
  <c r="E526" i="6"/>
  <c r="J525" i="6"/>
  <c r="Q526" i="6"/>
  <c r="V525" i="6"/>
  <c r="J526" i="6"/>
  <c r="R526" i="6"/>
  <c r="I526" i="6"/>
  <c r="W525" i="6"/>
  <c r="A529" i="6" l="1"/>
  <c r="B527" i="6"/>
  <c r="R528" i="6"/>
  <c r="N528" i="6"/>
  <c r="J528" i="6"/>
  <c r="F528" i="6"/>
  <c r="W527" i="6"/>
  <c r="M527" i="6"/>
  <c r="U528" i="6"/>
  <c r="Q528" i="6"/>
  <c r="M528" i="6"/>
  <c r="I528" i="6"/>
  <c r="E528" i="6"/>
  <c r="V527" i="6"/>
  <c r="J527" i="6"/>
  <c r="T528" i="6"/>
  <c r="L528" i="6"/>
  <c r="D528" i="6"/>
  <c r="D527" i="6" s="1"/>
  <c r="C527" i="6"/>
  <c r="S528" i="6"/>
  <c r="K528" i="6"/>
  <c r="C528" i="6"/>
  <c r="G528" i="6"/>
  <c r="G527" i="6" s="1"/>
  <c r="P528" i="6"/>
  <c r="S527" i="6"/>
  <c r="O528" i="6"/>
  <c r="H528" i="6"/>
  <c r="P527" i="6"/>
  <c r="A531" i="6" l="1"/>
  <c r="T530" i="6"/>
  <c r="P530" i="6"/>
  <c r="L530" i="6"/>
  <c r="H530" i="6"/>
  <c r="D530" i="6"/>
  <c r="D529" i="6" s="1"/>
  <c r="S529" i="6"/>
  <c r="C529" i="6"/>
  <c r="S530" i="6"/>
  <c r="O530" i="6"/>
  <c r="K530" i="6"/>
  <c r="G530" i="6"/>
  <c r="G529" i="6" s="1"/>
  <c r="C530" i="6"/>
  <c r="P529" i="6"/>
  <c r="R530" i="6"/>
  <c r="J530" i="6"/>
  <c r="W529" i="6"/>
  <c r="Q530" i="6"/>
  <c r="I530" i="6"/>
  <c r="V529" i="6"/>
  <c r="M530" i="6"/>
  <c r="J529" i="6"/>
  <c r="F530" i="6"/>
  <c r="M529" i="6"/>
  <c r="U530" i="6"/>
  <c r="N530" i="6"/>
  <c r="B529" i="6"/>
  <c r="E530" i="6"/>
  <c r="U532" i="6" l="1"/>
  <c r="Q532" i="6"/>
  <c r="M532" i="6"/>
  <c r="I532" i="6"/>
  <c r="E532" i="6"/>
  <c r="V531" i="6"/>
  <c r="J531" i="6"/>
  <c r="A533" i="6"/>
  <c r="T532" i="6"/>
  <c r="P532" i="6"/>
  <c r="L532" i="6"/>
  <c r="H532" i="6"/>
  <c r="D532" i="6"/>
  <c r="D531" i="6" s="1"/>
  <c r="S531" i="6"/>
  <c r="O532" i="6"/>
  <c r="G532" i="6"/>
  <c r="G531" i="6" s="1"/>
  <c r="P531" i="6"/>
  <c r="N532" i="6"/>
  <c r="F532" i="6"/>
  <c r="M531" i="6"/>
  <c r="B531" i="6"/>
  <c r="R532" i="6"/>
  <c r="W531" i="6"/>
  <c r="K532" i="6"/>
  <c r="C531" i="6"/>
  <c r="C532" i="6"/>
  <c r="S532" i="6"/>
  <c r="J532" i="6"/>
  <c r="A535" i="6" l="1"/>
  <c r="B533" i="6"/>
  <c r="R534" i="6"/>
  <c r="N534" i="6"/>
  <c r="J534" i="6"/>
  <c r="F534" i="6"/>
  <c r="W533" i="6"/>
  <c r="M533" i="6"/>
  <c r="U534" i="6"/>
  <c r="Q534" i="6"/>
  <c r="M534" i="6"/>
  <c r="I534" i="6"/>
  <c r="E534" i="6"/>
  <c r="V533" i="6"/>
  <c r="J533" i="6"/>
  <c r="T534" i="6"/>
  <c r="L534" i="6"/>
  <c r="D534" i="6"/>
  <c r="D533" i="6" s="1"/>
  <c r="S534" i="6"/>
  <c r="K534" i="6"/>
  <c r="C534" i="6"/>
  <c r="C533" i="6"/>
  <c r="G534" i="6"/>
  <c r="G533" i="6" s="1"/>
  <c r="P534" i="6"/>
  <c r="S533" i="6"/>
  <c r="H534" i="6"/>
  <c r="P533" i="6"/>
  <c r="O534" i="6"/>
  <c r="A537" i="6" l="1"/>
  <c r="B535" i="6"/>
  <c r="T536" i="6"/>
  <c r="P536" i="6"/>
  <c r="L536" i="6"/>
  <c r="H536" i="6"/>
  <c r="D536" i="6"/>
  <c r="D535" i="6" s="1"/>
  <c r="S535" i="6"/>
  <c r="C535" i="6"/>
  <c r="S536" i="6"/>
  <c r="O536" i="6"/>
  <c r="K536" i="6"/>
  <c r="G536" i="6"/>
  <c r="G535" i="6" s="1"/>
  <c r="C536" i="6"/>
  <c r="P535" i="6"/>
  <c r="R536" i="6"/>
  <c r="J536" i="6"/>
  <c r="W535" i="6"/>
  <c r="Q536" i="6"/>
  <c r="I536" i="6"/>
  <c r="V535" i="6"/>
  <c r="M536" i="6"/>
  <c r="J535" i="6"/>
  <c r="F536" i="6"/>
  <c r="N536" i="6"/>
  <c r="E536" i="6"/>
  <c r="M535" i="6"/>
  <c r="U536" i="6"/>
  <c r="A539" i="6" l="1"/>
  <c r="B537" i="6"/>
  <c r="R538" i="6"/>
  <c r="N538" i="6"/>
  <c r="J538" i="6"/>
  <c r="F538" i="6"/>
  <c r="W537" i="6"/>
  <c r="M537" i="6"/>
  <c r="U538" i="6"/>
  <c r="Q538" i="6"/>
  <c r="M538" i="6"/>
  <c r="I538" i="6"/>
  <c r="E538" i="6"/>
  <c r="V537" i="6"/>
  <c r="J537" i="6"/>
  <c r="P538" i="6"/>
  <c r="H538" i="6"/>
  <c r="S537" i="6"/>
  <c r="O538" i="6"/>
  <c r="G538" i="6"/>
  <c r="G537" i="6" s="1"/>
  <c r="P537" i="6"/>
  <c r="S538" i="6"/>
  <c r="C538" i="6"/>
  <c r="L538" i="6"/>
  <c r="C537" i="6"/>
  <c r="T538" i="6"/>
  <c r="K538" i="6"/>
  <c r="D538" i="6"/>
  <c r="D537" i="6" s="1"/>
  <c r="S540" i="6" l="1"/>
  <c r="O540" i="6"/>
  <c r="K540" i="6"/>
  <c r="G540" i="6"/>
  <c r="G539" i="6" s="1"/>
  <c r="C540" i="6"/>
  <c r="P539" i="6"/>
  <c r="C539" i="6"/>
  <c r="B539" i="6"/>
  <c r="R540" i="6"/>
  <c r="N540" i="6"/>
  <c r="J540" i="6"/>
  <c r="F540" i="6"/>
  <c r="W539" i="6"/>
  <c r="M539" i="6"/>
  <c r="U540" i="6"/>
  <c r="M540" i="6"/>
  <c r="E540" i="6"/>
  <c r="J539" i="6"/>
  <c r="A541" i="6"/>
  <c r="T540" i="6"/>
  <c r="L540" i="6"/>
  <c r="D540" i="6"/>
  <c r="D539" i="6" s="1"/>
  <c r="H540" i="6"/>
  <c r="Q540" i="6"/>
  <c r="V539" i="6"/>
  <c r="P540" i="6"/>
  <c r="I540" i="6"/>
  <c r="S539" i="6"/>
  <c r="A543" i="6" l="1"/>
  <c r="B541" i="6"/>
  <c r="T542" i="6"/>
  <c r="P542" i="6"/>
  <c r="L542" i="6"/>
  <c r="H542" i="6"/>
  <c r="D542" i="6"/>
  <c r="D541" i="6" s="1"/>
  <c r="S541" i="6"/>
  <c r="S542" i="6"/>
  <c r="O542" i="6"/>
  <c r="K542" i="6"/>
  <c r="G542" i="6"/>
  <c r="G541" i="6" s="1"/>
  <c r="C542" i="6"/>
  <c r="P541" i="6"/>
  <c r="C541" i="6"/>
  <c r="R542" i="6"/>
  <c r="J542" i="6"/>
  <c r="W541" i="6"/>
  <c r="Q542" i="6"/>
  <c r="I542" i="6"/>
  <c r="V541" i="6"/>
  <c r="M542" i="6"/>
  <c r="J541" i="6"/>
  <c r="F542" i="6"/>
  <c r="M541" i="6"/>
  <c r="U542" i="6"/>
  <c r="N542" i="6"/>
  <c r="E542" i="6"/>
  <c r="A545" i="6" l="1"/>
  <c r="B543" i="6"/>
  <c r="R544" i="6"/>
  <c r="N544" i="6"/>
  <c r="J544" i="6"/>
  <c r="F544" i="6"/>
  <c r="W543" i="6"/>
  <c r="M543" i="6"/>
  <c r="U544" i="6"/>
  <c r="Q544" i="6"/>
  <c r="M544" i="6"/>
  <c r="I544" i="6"/>
  <c r="E544" i="6"/>
  <c r="V543" i="6"/>
  <c r="J543" i="6"/>
  <c r="P544" i="6"/>
  <c r="H544" i="6"/>
  <c r="S543" i="6"/>
  <c r="O544" i="6"/>
  <c r="G544" i="6"/>
  <c r="G543" i="6" s="1"/>
  <c r="P543" i="6"/>
  <c r="S544" i="6"/>
  <c r="C544" i="6"/>
  <c r="L544" i="6"/>
  <c r="C543" i="6"/>
  <c r="D544" i="6"/>
  <c r="D543" i="6" s="1"/>
  <c r="T544" i="6"/>
  <c r="K544" i="6"/>
  <c r="A547" i="6" l="1"/>
  <c r="T546" i="6"/>
  <c r="P546" i="6"/>
  <c r="L546" i="6"/>
  <c r="H546" i="6"/>
  <c r="D546" i="6"/>
  <c r="D545" i="6" s="1"/>
  <c r="U546" i="6"/>
  <c r="O546" i="6"/>
  <c r="J546" i="6"/>
  <c r="E546" i="6"/>
  <c r="S545" i="6"/>
  <c r="C545" i="6"/>
  <c r="S546" i="6"/>
  <c r="N546" i="6"/>
  <c r="I546" i="6"/>
  <c r="C546" i="6"/>
  <c r="P545" i="6"/>
  <c r="B545" i="6"/>
  <c r="R546" i="6"/>
  <c r="G546" i="6"/>
  <c r="G545" i="6" s="1"/>
  <c r="M545" i="6"/>
  <c r="Q546" i="6"/>
  <c r="F546" i="6"/>
  <c r="J545" i="6"/>
  <c r="K546" i="6"/>
  <c r="W545" i="6"/>
  <c r="M546" i="6"/>
  <c r="V545" i="6"/>
  <c r="A549" i="6" l="1"/>
  <c r="U548" i="6"/>
  <c r="Q548" i="6"/>
  <c r="M548" i="6"/>
  <c r="I548" i="6"/>
  <c r="E548" i="6"/>
  <c r="V547" i="6"/>
  <c r="J547" i="6"/>
  <c r="T548" i="6"/>
  <c r="O548" i="6"/>
  <c r="J548" i="6"/>
  <c r="D548" i="6"/>
  <c r="D547" i="6" s="1"/>
  <c r="P547" i="6"/>
  <c r="S548" i="6"/>
  <c r="N548" i="6"/>
  <c r="H548" i="6"/>
  <c r="C548" i="6"/>
  <c r="M547" i="6"/>
  <c r="L548" i="6"/>
  <c r="W547" i="6"/>
  <c r="B547" i="6"/>
  <c r="K548" i="6"/>
  <c r="S547" i="6"/>
  <c r="F548" i="6"/>
  <c r="R548" i="6"/>
  <c r="P548" i="6"/>
  <c r="G548" i="6"/>
  <c r="G547" i="6" s="1"/>
  <c r="C547" i="6"/>
  <c r="A551" i="6" l="1"/>
  <c r="B549" i="6"/>
  <c r="S550" i="6"/>
  <c r="O550" i="6"/>
  <c r="K550" i="6"/>
  <c r="G550" i="6"/>
  <c r="G549" i="6" s="1"/>
  <c r="C550" i="6"/>
  <c r="P549" i="6"/>
  <c r="C549" i="6"/>
  <c r="R550" i="6"/>
  <c r="N550" i="6"/>
  <c r="J550" i="6"/>
  <c r="F550" i="6"/>
  <c r="W549" i="6"/>
  <c r="M549" i="6"/>
  <c r="Q550" i="6"/>
  <c r="I550" i="6"/>
  <c r="V549" i="6"/>
  <c r="P550" i="6"/>
  <c r="H550" i="6"/>
  <c r="S549" i="6"/>
  <c r="M550" i="6"/>
  <c r="J549" i="6"/>
  <c r="L550" i="6"/>
  <c r="D550" i="6"/>
  <c r="D549" i="6" s="1"/>
  <c r="U550" i="6"/>
  <c r="E550" i="6"/>
  <c r="T550" i="6"/>
  <c r="U552" i="6" l="1"/>
  <c r="Q552" i="6"/>
  <c r="M552" i="6"/>
  <c r="I552" i="6"/>
  <c r="E552" i="6"/>
  <c r="V551" i="6"/>
  <c r="J551" i="6"/>
  <c r="B551" i="6"/>
  <c r="T552" i="6"/>
  <c r="P552" i="6"/>
  <c r="L552" i="6"/>
  <c r="H552" i="6"/>
  <c r="D552" i="6"/>
  <c r="D551" i="6" s="1"/>
  <c r="S551" i="6"/>
  <c r="C551" i="6"/>
  <c r="O552" i="6"/>
  <c r="G552" i="6"/>
  <c r="G551" i="6" s="1"/>
  <c r="P551" i="6"/>
  <c r="N552" i="6"/>
  <c r="F552" i="6"/>
  <c r="M551" i="6"/>
  <c r="S552" i="6"/>
  <c r="C552" i="6"/>
  <c r="R552" i="6"/>
  <c r="W551" i="6"/>
  <c r="J552" i="6"/>
  <c r="K552" i="6"/>
</calcChain>
</file>

<file path=xl/sharedStrings.xml><?xml version="1.0" encoding="utf-8"?>
<sst xmlns="http://schemas.openxmlformats.org/spreadsheetml/2006/main" count="314" uniqueCount="273">
  <si>
    <t>SEC</t>
  </si>
  <si>
    <t>ROLL</t>
  </si>
  <si>
    <t>NAME</t>
  </si>
  <si>
    <t>HIST</t>
  </si>
  <si>
    <t>MATH</t>
  </si>
  <si>
    <t>HS_REGN_NO</t>
  </si>
  <si>
    <t>SUBJECTS</t>
  </si>
  <si>
    <t>FULL MARKS</t>
  </si>
  <si>
    <t>PASS MARKS</t>
  </si>
  <si>
    <t>MARKS / GRADE</t>
  </si>
  <si>
    <t>TOTAL</t>
  </si>
  <si>
    <t>SUBJECT GRADE</t>
  </si>
  <si>
    <t>THEORY</t>
  </si>
  <si>
    <t>IN FIGURES</t>
  </si>
  <si>
    <t>IN WORDS</t>
  </si>
  <si>
    <t>COMPULSORY LANGUAGE</t>
  </si>
  <si>
    <t>B_FM_P</t>
  </si>
  <si>
    <t>B_TOT</t>
  </si>
  <si>
    <t>B_TH</t>
  </si>
  <si>
    <t>B_P</t>
  </si>
  <si>
    <t>E_TH</t>
  </si>
  <si>
    <t>E_P</t>
  </si>
  <si>
    <t>S1_TH</t>
  </si>
  <si>
    <t>S1_P</t>
  </si>
  <si>
    <t>S2_TH</t>
  </si>
  <si>
    <t>S2_P</t>
  </si>
  <si>
    <t>S3_TH</t>
  </si>
  <si>
    <t>S3_P</t>
  </si>
  <si>
    <t>S4_TH</t>
  </si>
  <si>
    <t>S4_P</t>
  </si>
  <si>
    <t>S1</t>
  </si>
  <si>
    <t>S2</t>
  </si>
  <si>
    <t>S3</t>
  </si>
  <si>
    <t>S4</t>
  </si>
  <si>
    <t>EDCN</t>
  </si>
  <si>
    <t>ECON</t>
  </si>
  <si>
    <t>B_FM_TH</t>
  </si>
  <si>
    <t>B_TH_G</t>
  </si>
  <si>
    <t>B_P_G</t>
  </si>
  <si>
    <t>B_TOT_G</t>
  </si>
  <si>
    <t>B_TOT_W</t>
  </si>
  <si>
    <t>PRACTICAL / PROJECT</t>
  </si>
  <si>
    <t>BNGA</t>
  </si>
  <si>
    <t>ENGB</t>
  </si>
  <si>
    <t>COMPULSORY ELECTIVE</t>
  </si>
  <si>
    <t>OPTIONAL ELECTIVE</t>
  </si>
  <si>
    <t>GRAND TOTAL</t>
  </si>
  <si>
    <r>
      <t xml:space="preserve"> </t>
    </r>
    <r>
      <rPr>
        <sz val="10"/>
        <color indexed="8"/>
        <rFont val="Calibri"/>
        <family val="2"/>
      </rPr>
      <t xml:space="preserve"> </t>
    </r>
    <r>
      <rPr>
        <sz val="9"/>
        <color indexed="8"/>
        <rFont val="Calibri"/>
        <family val="2"/>
      </rPr>
      <t>N.B.:</t>
    </r>
  </si>
  <si>
    <t>REGISTRATION NO:</t>
  </si>
  <si>
    <t>STUDENT ID:</t>
  </si>
  <si>
    <t>THE FOLLOWING IS THE STATEMENT OF MARKS AND GRADE OBTAINED BY</t>
  </si>
  <si>
    <r>
      <t>1.</t>
    </r>
    <r>
      <rPr>
        <sz val="7"/>
        <color indexed="8"/>
        <rFont val="Times New Roman"/>
        <family val="1"/>
      </rPr>
      <t xml:space="preserve">       </t>
    </r>
  </si>
  <si>
    <t>Classification of Grade: 90-100 = O (Outstanding), 80-89 = A+ (Excellent), 70-79 = A (Very Good), 60-69 = B+ (Good), 50-59 = B (Satisfactory), 40-49 = C (Fair), 30-39 = P (Passed), Below 30 = F (Failed).</t>
  </si>
  <si>
    <t>E_FM_TH</t>
  </si>
  <si>
    <t>E_FM_P</t>
  </si>
  <si>
    <t>E_TH_G</t>
  </si>
  <si>
    <t>E_P_G</t>
  </si>
  <si>
    <t>E_TOT</t>
  </si>
  <si>
    <t>E_TOT_W</t>
  </si>
  <si>
    <t>E_TOT_G</t>
  </si>
  <si>
    <t>S1_FM_TH</t>
  </si>
  <si>
    <t>S1_TH_G</t>
  </si>
  <si>
    <t>S1_P_G</t>
  </si>
  <si>
    <t>S1_TOT</t>
  </si>
  <si>
    <t>S1_TOT_W</t>
  </si>
  <si>
    <t>S1_TOT_G</t>
  </si>
  <si>
    <t>S2_FM_TH</t>
  </si>
  <si>
    <t>S2_FM_P</t>
  </si>
  <si>
    <t>S2_TH_G</t>
  </si>
  <si>
    <t>S2_P_G</t>
  </si>
  <si>
    <t>S2_TOT</t>
  </si>
  <si>
    <t>S2_TOT_W</t>
  </si>
  <si>
    <t>S2_TOT_G</t>
  </si>
  <si>
    <t>S3_FM_TH</t>
  </si>
  <si>
    <t>S3_FM_P</t>
  </si>
  <si>
    <t>S3_TH_G</t>
  </si>
  <si>
    <t>S3_P_G</t>
  </si>
  <si>
    <t>S3_TOT</t>
  </si>
  <si>
    <t>S3_TOT_W</t>
  </si>
  <si>
    <t>S3_TOT_G</t>
  </si>
  <si>
    <t>S4_FM_TH</t>
  </si>
  <si>
    <t>S4_FM_P</t>
  </si>
  <si>
    <t>S4_P_G</t>
  </si>
  <si>
    <t>S4_TOT</t>
  </si>
  <si>
    <t>S4_TOT_W</t>
  </si>
  <si>
    <t>S4_TOT_G</t>
  </si>
  <si>
    <t>GT</t>
  </si>
  <si>
    <t>PORTAL ID</t>
  </si>
  <si>
    <t>PERCENT</t>
  </si>
  <si>
    <t>OA_G</t>
  </si>
  <si>
    <t>RESULT:</t>
  </si>
  <si>
    <t>OVERALL GRADE:</t>
  </si>
  <si>
    <t>PERCENTAGE OF MARKS</t>
  </si>
  <si>
    <t>RESULT</t>
  </si>
  <si>
    <t>SCHOOL ADDRESS</t>
  </si>
  <si>
    <t>PHY</t>
  </si>
  <si>
    <t>CHEM</t>
  </si>
  <si>
    <t>BIOS</t>
  </si>
  <si>
    <t>STREAM</t>
  </si>
  <si>
    <t>INSTITUTION</t>
  </si>
  <si>
    <t>CODE</t>
  </si>
  <si>
    <t>STREAM:</t>
  </si>
  <si>
    <t>BENGALI</t>
  </si>
  <si>
    <t>ENGLISH</t>
  </si>
  <si>
    <t>COMPULSORY ELECTIVE SUB1</t>
  </si>
  <si>
    <t>COMPULSORY ELECTIVE SUB2</t>
  </si>
  <si>
    <t>COMPULSORY ELECTIVE SUB3</t>
  </si>
  <si>
    <t>OPTIONAL ELECTIVE SUB</t>
  </si>
  <si>
    <t>INSTRUCTION</t>
  </si>
  <si>
    <t>SHORT FORM USED</t>
  </si>
  <si>
    <t>S</t>
  </si>
  <si>
    <t>SUBJECT</t>
  </si>
  <si>
    <t>TH</t>
  </si>
  <si>
    <t xml:space="preserve">P </t>
  </si>
  <si>
    <t>B</t>
  </si>
  <si>
    <t>E</t>
  </si>
  <si>
    <t>FM</t>
  </si>
  <si>
    <t>SUBJECT 4 / OPTIONAL ELECTIVE</t>
  </si>
  <si>
    <t>SUBJECT 1 / COMPULSORY ELECTIVE</t>
  </si>
  <si>
    <t>SUBJECT 2 / COMPULSORY ELECTIVE</t>
  </si>
  <si>
    <t>SUBJECT 3 / COMPULSORY ELECTIVE</t>
  </si>
  <si>
    <t>Input Subject Code under S1, S2, S3, S4.</t>
  </si>
  <si>
    <t>If No subject taken in Optional Elective keep the cell blank.</t>
  </si>
  <si>
    <t>PROJECT/PRACTICAL/ORAL</t>
  </si>
  <si>
    <t>You havet input Theory Full Marks of S1, S2, S3, S4 in respective cell.</t>
  </si>
  <si>
    <t>SCHOOL NAME &amp; School Address is editable in MARKSHEET sheet.</t>
  </si>
  <si>
    <t>INSTITUTION CODE is also editable.</t>
  </si>
  <si>
    <t>Input Data as mentioned in the heading.</t>
  </si>
  <si>
    <t>ARTS</t>
  </si>
  <si>
    <t>SCIENCE</t>
  </si>
  <si>
    <t>A</t>
  </si>
  <si>
    <t>A B C</t>
  </si>
  <si>
    <t>0419519000001</t>
  </si>
  <si>
    <t>SL</t>
  </si>
  <si>
    <t>SL NO:</t>
  </si>
  <si>
    <t>Roll:</t>
  </si>
  <si>
    <r>
      <t xml:space="preserve">Edit/Change </t>
    </r>
    <r>
      <rPr>
        <b/>
        <sz val="11"/>
        <color indexed="8"/>
        <rFont val="Calibri"/>
        <family val="2"/>
      </rPr>
      <t>SL</t>
    </r>
    <r>
      <rPr>
        <sz val="11"/>
        <color theme="1"/>
        <rFont val="Calibri"/>
        <family val="2"/>
        <scheme val="minor"/>
      </rPr>
      <t xml:space="preserve"> in MARKSHEET sheet to view / print Marksheet of each student.</t>
    </r>
  </si>
  <si>
    <t>For more than 275 students use separate file.</t>
  </si>
  <si>
    <t>E F G</t>
  </si>
  <si>
    <t>0410019000002</t>
  </si>
  <si>
    <t>AT THE CLASS XI ANNUAL EXAMINATION 2022</t>
  </si>
  <si>
    <t>S4_TH_G</t>
  </si>
  <si>
    <t>You can input data only on yellow shaded cells. (Database Sheet)</t>
  </si>
  <si>
    <r>
      <t xml:space="preserve">You can change </t>
    </r>
    <r>
      <rPr>
        <b/>
        <sz val="11"/>
        <color theme="1"/>
        <rFont val="Calibri"/>
        <family val="2"/>
        <scheme val="minor"/>
      </rPr>
      <t>COMPLORY SUBJECT in Marksheet</t>
    </r>
    <r>
      <rPr>
        <sz val="11"/>
        <color theme="1"/>
        <rFont val="Calibri"/>
        <family val="2"/>
        <scheme val="minor"/>
      </rPr>
      <t xml:space="preserve"> sheet.</t>
    </r>
  </si>
  <si>
    <r>
      <t xml:space="preserve">You can </t>
    </r>
    <r>
      <rPr>
        <b/>
        <sz val="11"/>
        <color theme="1"/>
        <rFont val="Calibri"/>
        <family val="2"/>
        <scheme val="minor"/>
      </rPr>
      <t xml:space="preserve">INSERT </t>
    </r>
    <r>
      <rPr>
        <sz val="11"/>
        <color theme="1"/>
        <rFont val="Calibri"/>
        <family val="2"/>
        <scheme val="minor"/>
      </rPr>
      <t>School Logo.</t>
    </r>
  </si>
  <si>
    <t>H I J</t>
  </si>
  <si>
    <t>0410019000003</t>
  </si>
  <si>
    <t>AB</t>
  </si>
  <si>
    <t>One</t>
  </si>
  <si>
    <t>Two</t>
  </si>
  <si>
    <t>Three</t>
  </si>
  <si>
    <t>Four</t>
  </si>
  <si>
    <t>Five</t>
  </si>
  <si>
    <t>Six</t>
  </si>
  <si>
    <t>Seven</t>
  </si>
  <si>
    <t>Eight</t>
  </si>
  <si>
    <t>Nine</t>
  </si>
  <si>
    <t>Ten</t>
  </si>
  <si>
    <t>Eleven</t>
  </si>
  <si>
    <t>Twelve</t>
  </si>
  <si>
    <t>Thirteen</t>
  </si>
  <si>
    <t>Fourteen</t>
  </si>
  <si>
    <t>Fifteen</t>
  </si>
  <si>
    <t>Sixteen</t>
  </si>
  <si>
    <t>Seventeen</t>
  </si>
  <si>
    <t>Eighteen</t>
  </si>
  <si>
    <t>Nineteen</t>
  </si>
  <si>
    <t>Twenty</t>
  </si>
  <si>
    <t>Twenty One</t>
  </si>
  <si>
    <t>Twenty Two</t>
  </si>
  <si>
    <t>Twenty Three</t>
  </si>
  <si>
    <t>Twenty Four</t>
  </si>
  <si>
    <t>Twenty Five</t>
  </si>
  <si>
    <t>Twenty Six</t>
  </si>
  <si>
    <t>Twenty Seven</t>
  </si>
  <si>
    <t>Twenty Eight</t>
  </si>
  <si>
    <t>Twenty Nine</t>
  </si>
  <si>
    <t xml:space="preserve">Thirty </t>
  </si>
  <si>
    <t>Thirty One</t>
  </si>
  <si>
    <t>Thirty Two</t>
  </si>
  <si>
    <t>Thirty Three</t>
  </si>
  <si>
    <t>Thirty Four</t>
  </si>
  <si>
    <t>Thirty Five</t>
  </si>
  <si>
    <t>Thirty Six</t>
  </si>
  <si>
    <t>Thirty Seven</t>
  </si>
  <si>
    <t>Thirty Eight</t>
  </si>
  <si>
    <t>Thirty Nine</t>
  </si>
  <si>
    <t xml:space="preserve">Forty </t>
  </si>
  <si>
    <t>Forty One</t>
  </si>
  <si>
    <t>Forty Two</t>
  </si>
  <si>
    <t>Forty Three</t>
  </si>
  <si>
    <t>Forty Four</t>
  </si>
  <si>
    <t>Forty Five</t>
  </si>
  <si>
    <t>Forty Six</t>
  </si>
  <si>
    <t>Forty Seven</t>
  </si>
  <si>
    <t>Forty Eight</t>
  </si>
  <si>
    <t>Forty Nine</t>
  </si>
  <si>
    <t xml:space="preserve">Fifty </t>
  </si>
  <si>
    <t>Fifty One</t>
  </si>
  <si>
    <t>Fifty Two</t>
  </si>
  <si>
    <t>Fifty Three</t>
  </si>
  <si>
    <t>Fifty Four</t>
  </si>
  <si>
    <t>Fifty Five</t>
  </si>
  <si>
    <t>Fifty Six</t>
  </si>
  <si>
    <t>Fifty Seven</t>
  </si>
  <si>
    <t>Fifty Eight</t>
  </si>
  <si>
    <t>Fifty Nine</t>
  </si>
  <si>
    <t xml:space="preserve">Sixty </t>
  </si>
  <si>
    <t>Sixty One</t>
  </si>
  <si>
    <t>Sixty Two</t>
  </si>
  <si>
    <t>Sixty Three</t>
  </si>
  <si>
    <t>Sixty Four</t>
  </si>
  <si>
    <t>Sixty Five</t>
  </si>
  <si>
    <t>Sixty Six</t>
  </si>
  <si>
    <t>Sixty Seven</t>
  </si>
  <si>
    <t>Sixty Eight</t>
  </si>
  <si>
    <t>Sixty Nine</t>
  </si>
  <si>
    <t xml:space="preserve">Seventy </t>
  </si>
  <si>
    <t>Seventy One</t>
  </si>
  <si>
    <t>Seventy Two</t>
  </si>
  <si>
    <t>Seventy Three</t>
  </si>
  <si>
    <t>Seventy Four</t>
  </si>
  <si>
    <t>Seventy Five</t>
  </si>
  <si>
    <t>Seventy Six</t>
  </si>
  <si>
    <t>Seventy Seven</t>
  </si>
  <si>
    <t>Seventy Eight</t>
  </si>
  <si>
    <t>Seventy Nine</t>
  </si>
  <si>
    <t xml:space="preserve">Eighty </t>
  </si>
  <si>
    <t>Eighty One</t>
  </si>
  <si>
    <t>Eighty Two</t>
  </si>
  <si>
    <t>Eighty Three</t>
  </si>
  <si>
    <t>Eighty Four</t>
  </si>
  <si>
    <t>Eighty Five</t>
  </si>
  <si>
    <t>Eighty Six</t>
  </si>
  <si>
    <t>Eighty Seven</t>
  </si>
  <si>
    <t>Eighty Eight</t>
  </si>
  <si>
    <t>Eighty Nine</t>
  </si>
  <si>
    <t xml:space="preserve">Ninety </t>
  </si>
  <si>
    <t>Ninety One</t>
  </si>
  <si>
    <t>Ninety Two</t>
  </si>
  <si>
    <t>Ninety Three</t>
  </si>
  <si>
    <t>Ninety Four</t>
  </si>
  <si>
    <t>Ninety Five</t>
  </si>
  <si>
    <t>Ninety Six</t>
  </si>
  <si>
    <t>Ninety Seven</t>
  </si>
  <si>
    <t>Ninety Eight</t>
  </si>
  <si>
    <t>Ninety Nine</t>
  </si>
  <si>
    <t>One Hundred</t>
  </si>
  <si>
    <t>GEGR</t>
  </si>
  <si>
    <t>POLS</t>
  </si>
  <si>
    <t>PHILS</t>
  </si>
  <si>
    <t>A B C D HIGH SCHOOL (H.S.)</t>
  </si>
  <si>
    <t>AAAA</t>
  </si>
  <si>
    <t>ROLL NO (SEC)</t>
  </si>
  <si>
    <t>REGN NO</t>
  </si>
  <si>
    <t>ELEC-I</t>
  </si>
  <si>
    <t>ELEC-II</t>
  </si>
  <si>
    <t>ELEC-III</t>
  </si>
  <si>
    <t>OP-EL</t>
  </si>
  <si>
    <t>OVERALL TOTAL</t>
  </si>
  <si>
    <t>P</t>
  </si>
  <si>
    <t>T</t>
  </si>
  <si>
    <t xml:space="preserve">LANG-I = </t>
  </si>
  <si>
    <t xml:space="preserve">LANG-II = </t>
  </si>
  <si>
    <t>BBBB</t>
  </si>
  <si>
    <t>For any Subject, Grade will be awarded on the basis of the total of Theory and Practical/Project provided Pass Marks in each is obtained. Failing which N.A. (Not Awarded) will be printed in column of Grade.</t>
  </si>
  <si>
    <t>A Candidate to be declared Passed, Must Secure Pass Marks in Two Languages and Three Compulsory Elective Subjects.</t>
  </si>
  <si>
    <r>
      <t>2.</t>
    </r>
    <r>
      <rPr>
        <sz val="7"/>
        <color indexed="8"/>
        <rFont val="Times New Roman"/>
        <family val="1"/>
      </rPr>
      <t xml:space="preserve">       </t>
    </r>
  </si>
  <si>
    <r>
      <t>3.</t>
    </r>
    <r>
      <rPr>
        <sz val="7"/>
        <color indexed="8"/>
        <rFont val="Times New Roman"/>
        <family val="1"/>
      </rPr>
      <t xml:space="preserve">       </t>
    </r>
  </si>
  <si>
    <t>CAN BE USED IN PLACE OF MARKS FOR ABSENTEES</t>
  </si>
  <si>
    <t>Council Format added as a separate sheet which will help to copy data.</t>
  </si>
  <si>
    <t>For this data should be entered in Ascending order of Regn No.</t>
  </si>
  <si>
    <t>V2.1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</si>
</sst>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b/>
      <sz val="11"/>
      <color indexed="8"/>
      <name val="Calibri"/>
      <family val="2"/>
    </font>
    <font>
      <sz val="10"/>
      <color indexed="8"/>
      <name val="Calibri"/>
      <family val="2"/>
    </font>
    <font>
      <sz val="9"/>
      <color indexed="8"/>
      <name val="Calibri"/>
      <family val="2"/>
    </font>
    <font>
      <sz val="7"/>
      <color indexed="8"/>
      <name val="Times New Roman"/>
      <family val="1"/>
    </font>
    <font>
      <sz val="11"/>
      <color theme="1"/>
      <name val="Arial"/>
      <family val="2"/>
    </font>
    <font>
      <sz val="11"/>
      <color theme="1"/>
      <name val="Cambria"/>
      <family val="1"/>
    </font>
    <font>
      <sz val="18"/>
      <color theme="1"/>
      <name val="Calibri"/>
      <family val="2"/>
      <scheme val="minor"/>
    </font>
    <font>
      <b/>
      <sz val="10"/>
      <color theme="1"/>
      <name val="Myriad Pro"/>
      <family val="2"/>
    </font>
    <font>
      <sz val="9"/>
      <color theme="1"/>
      <name val="Calibri"/>
      <family val="2"/>
      <scheme val="minor"/>
    </font>
    <font>
      <sz val="11"/>
      <name val="Calibri"/>
      <family val="2"/>
      <scheme val="minor"/>
    </font>
    <font>
      <b/>
      <sz val="11"/>
      <color theme="1"/>
      <name val="Cambria"/>
      <family val="1"/>
    </font>
    <font>
      <b/>
      <sz val="11"/>
      <color theme="1"/>
      <name val="Calibri"/>
      <family val="2"/>
      <scheme val="minor"/>
    </font>
    <font>
      <b/>
      <sz val="11"/>
      <color rgb="FF00B0F0"/>
      <name val="Calibri"/>
      <family val="2"/>
      <scheme val="minor"/>
    </font>
    <font>
      <sz val="9"/>
      <color theme="1"/>
      <name val="Myriad Pro"/>
      <family val="2"/>
    </font>
    <font>
      <sz val="24"/>
      <color theme="1"/>
      <name val="Algerian"/>
      <family val="5"/>
    </font>
    <font>
      <sz val="12"/>
      <color theme="1"/>
      <name val="Arial Rounded MT Bold"/>
      <family val="2"/>
    </font>
    <font>
      <sz val="10"/>
      <color theme="1"/>
      <name val="Myriad Pro"/>
      <family val="2"/>
    </font>
    <font>
      <sz val="12"/>
      <color theme="1"/>
      <name val="Calibri"/>
      <family val="2"/>
      <scheme val="minor"/>
    </font>
    <font>
      <b/>
      <sz val="12"/>
      <color theme="1"/>
      <name val="Calibri"/>
      <family val="2"/>
      <scheme val="minor"/>
    </font>
    <font>
      <sz val="11"/>
      <color rgb="FF00B050"/>
      <name val="Calibri"/>
      <family val="2"/>
      <scheme val="minor"/>
    </font>
  </fonts>
  <fills count="9">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8"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s>
  <cellStyleXfs count="2">
    <xf numFmtId="0" fontId="0" fillId="0" borderId="0"/>
    <xf numFmtId="0" fontId="5" fillId="0" borderId="0"/>
  </cellStyleXfs>
  <cellXfs count="113">
    <xf numFmtId="0" fontId="0" fillId="0" borderId="0" xfId="0"/>
    <xf numFmtId="0" fontId="0" fillId="0" borderId="0" xfId="0"/>
    <xf numFmtId="0" fontId="0" fillId="0" borderId="1" xfId="0" applyBorder="1"/>
    <xf numFmtId="0" fontId="0" fillId="0" borderId="0" xfId="0" applyAlignment="1">
      <alignment vertical="center"/>
    </xf>
    <xf numFmtId="0" fontId="5" fillId="0" borderId="0" xfId="0" applyFont="1" applyAlignment="1">
      <alignment vertical="center"/>
    </xf>
    <xf numFmtId="0" fontId="6" fillId="0" borderId="0" xfId="0" applyFont="1" applyAlignment="1">
      <alignment vertical="center"/>
    </xf>
    <xf numFmtId="0" fontId="0" fillId="0" borderId="0" xfId="0" applyAlignment="1">
      <alignment vertical="center" wrapText="1"/>
    </xf>
    <xf numFmtId="0" fontId="7" fillId="0" borderId="0" xfId="0" applyFont="1" applyAlignment="1">
      <alignment vertical="center"/>
    </xf>
    <xf numFmtId="0" fontId="8" fillId="0" borderId="1" xfId="0" applyFont="1" applyBorder="1" applyAlignment="1">
      <alignment horizontal="center" vertical="center" wrapText="1"/>
    </xf>
    <xf numFmtId="0" fontId="0" fillId="0" borderId="2" xfId="0" applyBorder="1" applyAlignment="1">
      <alignment vertical="center" wrapText="1"/>
    </xf>
    <xf numFmtId="0" fontId="0" fillId="0" borderId="0" xfId="0" applyAlignment="1">
      <alignment vertical="top"/>
    </xf>
    <xf numFmtId="0" fontId="0" fillId="0" borderId="0" xfId="0" applyAlignment="1" applyProtection="1">
      <alignment vertical="center"/>
      <protection locked="0"/>
    </xf>
    <xf numFmtId="0" fontId="0" fillId="0" borderId="0" xfId="0" applyProtection="1">
      <protection locked="0"/>
    </xf>
    <xf numFmtId="0" fontId="0" fillId="0" borderId="1" xfId="0" applyBorder="1" applyAlignment="1" applyProtection="1">
      <alignment horizontal="center" vertical="top"/>
      <protection hidden="1"/>
    </xf>
    <xf numFmtId="0" fontId="0" fillId="0" borderId="1" xfId="0" applyBorder="1" applyAlignment="1" applyProtection="1">
      <alignment vertical="top"/>
      <protection hidden="1"/>
    </xf>
    <xf numFmtId="0" fontId="0" fillId="0" borderId="1" xfId="0" applyBorder="1" applyAlignment="1" applyProtection="1">
      <alignment horizontal="left" vertical="top"/>
      <protection hidden="1"/>
    </xf>
    <xf numFmtId="0" fontId="0" fillId="0" borderId="1" xfId="0" applyFill="1" applyBorder="1" applyAlignment="1" applyProtection="1">
      <alignment horizontal="center" vertical="top"/>
      <protection hidden="1"/>
    </xf>
    <xf numFmtId="0" fontId="0" fillId="0" borderId="1" xfId="0" applyBorder="1" applyAlignment="1" applyProtection="1">
      <alignment horizontal="center"/>
      <protection hidden="1"/>
    </xf>
    <xf numFmtId="0" fontId="0" fillId="2" borderId="1" xfId="0" applyFill="1" applyBorder="1" applyAlignment="1" applyProtection="1">
      <alignment horizontal="center"/>
      <protection locked="0"/>
    </xf>
    <xf numFmtId="0" fontId="0" fillId="2" borderId="1" xfId="0" applyFill="1" applyBorder="1" applyProtection="1">
      <protection locked="0"/>
    </xf>
    <xf numFmtId="0" fontId="10" fillId="2" borderId="1" xfId="0" applyFont="1" applyFill="1" applyBorder="1" applyProtection="1">
      <protection locked="0"/>
    </xf>
    <xf numFmtId="49" fontId="0" fillId="2" borderId="1" xfId="0" applyNumberFormat="1" applyFill="1" applyBorder="1" applyProtection="1">
      <protection locked="0"/>
    </xf>
    <xf numFmtId="0" fontId="10" fillId="2" borderId="1" xfId="0" applyFont="1" applyFill="1" applyBorder="1" applyAlignment="1" applyProtection="1">
      <alignment horizontal="center"/>
      <protection locked="0"/>
    </xf>
    <xf numFmtId="0" fontId="9" fillId="0" borderId="0" xfId="0" applyFont="1" applyAlignment="1" applyProtection="1">
      <alignment horizontal="right" vertical="top"/>
      <protection locked="0"/>
    </xf>
    <xf numFmtId="0" fontId="11" fillId="0" borderId="0" xfId="0" applyFont="1" applyAlignment="1" applyProtection="1">
      <alignment horizontal="left" vertical="center"/>
      <protection locked="0"/>
    </xf>
    <xf numFmtId="0" fontId="0" fillId="0" borderId="1" xfId="0" applyBorder="1" applyAlignment="1" applyProtection="1">
      <alignment horizontal="center"/>
      <protection locked="0"/>
    </xf>
    <xf numFmtId="0" fontId="11" fillId="0" borderId="3" xfId="0" applyFont="1" applyBorder="1" applyAlignment="1">
      <alignment horizontal="left" vertical="center"/>
    </xf>
    <xf numFmtId="0" fontId="0" fillId="0" borderId="0" xfId="0" applyAlignment="1">
      <alignment horizontal="right" vertical="center"/>
    </xf>
    <xf numFmtId="0" fontId="12" fillId="0" borderId="0" xfId="0" applyFont="1" applyAlignment="1">
      <alignment horizontal="left" vertical="center"/>
    </xf>
    <xf numFmtId="0" fontId="11" fillId="0" borderId="0" xfId="0" applyFont="1" applyAlignment="1" applyProtection="1">
      <alignment horizontal="right" vertical="center"/>
      <protection hidden="1"/>
    </xf>
    <xf numFmtId="0" fontId="11" fillId="0" borderId="0" xfId="0" applyFont="1" applyAlignment="1" applyProtection="1">
      <alignment horizontal="left" vertical="center"/>
      <protection hidden="1"/>
    </xf>
    <xf numFmtId="0" fontId="0" fillId="0" borderId="1" xfId="0" applyFill="1" applyBorder="1" applyAlignment="1" applyProtection="1">
      <alignment horizontal="center"/>
      <protection locked="0"/>
    </xf>
    <xf numFmtId="0" fontId="0" fillId="0" borderId="0" xfId="0" applyBorder="1"/>
    <xf numFmtId="0" fontId="0" fillId="0" borderId="0" xfId="0" applyBorder="1" applyAlignment="1" applyProtection="1">
      <alignment horizontal="left"/>
      <protection locked="0"/>
    </xf>
    <xf numFmtId="0" fontId="0" fillId="0" borderId="1" xfId="0" applyBorder="1" applyProtection="1"/>
    <xf numFmtId="0" fontId="0" fillId="0" borderId="1" xfId="0" applyBorder="1" applyAlignment="1" applyProtection="1">
      <alignment horizontal="left"/>
    </xf>
    <xf numFmtId="0" fontId="0" fillId="0" borderId="1" xfId="0" applyBorder="1" applyAlignment="1" applyProtection="1">
      <alignment horizontal="center"/>
    </xf>
    <xf numFmtId="0" fontId="0" fillId="0" borderId="1" xfId="0" applyFill="1" applyBorder="1" applyAlignment="1" applyProtection="1">
      <alignment horizontal="center"/>
    </xf>
    <xf numFmtId="0" fontId="0" fillId="0" borderId="0" xfId="0" applyProtection="1"/>
    <xf numFmtId="0" fontId="0" fillId="0" borderId="0" xfId="0" applyAlignment="1" applyProtection="1">
      <alignment horizontal="left"/>
    </xf>
    <xf numFmtId="0" fontId="0" fillId="2" borderId="1" xfId="0" applyFont="1" applyFill="1" applyBorder="1" applyAlignment="1" applyProtection="1">
      <alignment horizontal="center"/>
      <protection locked="0"/>
    </xf>
    <xf numFmtId="0" fontId="0" fillId="0" borderId="1" xfId="0" applyBorder="1" applyAlignment="1"/>
    <xf numFmtId="0" fontId="0" fillId="0" borderId="0" xfId="0" applyAlignment="1" applyProtection="1">
      <alignment horizontal="center"/>
    </xf>
    <xf numFmtId="0" fontId="20" fillId="0" borderId="0" xfId="0" applyFont="1" applyFill="1"/>
    <xf numFmtId="0" fontId="20" fillId="0" borderId="1" xfId="0" applyFont="1" applyFill="1" applyBorder="1" applyAlignment="1" applyProtection="1">
      <alignment horizontal="center" vertical="top"/>
      <protection hidden="1"/>
    </xf>
    <xf numFmtId="0" fontId="20" fillId="0" borderId="1" xfId="0" applyFont="1" applyFill="1" applyBorder="1" applyAlignment="1" applyProtection="1">
      <alignment horizontal="center"/>
    </xf>
    <xf numFmtId="0" fontId="0" fillId="0" borderId="0" xfId="0" applyBorder="1" applyAlignment="1">
      <alignment horizontal="center"/>
    </xf>
    <xf numFmtId="0" fontId="14" fillId="0" borderId="0" xfId="0" applyFont="1"/>
    <xf numFmtId="0" fontId="0" fillId="8" borderId="10" xfId="0" applyFill="1" applyBorder="1" applyAlignment="1">
      <alignment horizontal="center"/>
    </xf>
    <xf numFmtId="0" fontId="0" fillId="8" borderId="11" xfId="0" applyFill="1" applyBorder="1" applyAlignment="1">
      <alignment horizontal="center"/>
    </xf>
    <xf numFmtId="0" fontId="0" fillId="8" borderId="9" xfId="0" applyFill="1" applyBorder="1" applyAlignment="1"/>
    <xf numFmtId="0" fontId="0" fillId="8" borderId="8" xfId="0" applyFill="1" applyBorder="1" applyAlignment="1"/>
    <xf numFmtId="0" fontId="0" fillId="8" borderId="1" xfId="0" applyFill="1" applyBorder="1" applyAlignment="1">
      <alignment horizontal="center"/>
    </xf>
    <xf numFmtId="0" fontId="13" fillId="2" borderId="1" xfId="0" applyFont="1" applyFill="1" applyBorder="1" applyAlignment="1">
      <alignment horizontal="center"/>
    </xf>
    <xf numFmtId="0" fontId="0" fillId="3" borderId="1" xfId="0" applyFill="1" applyBorder="1" applyAlignment="1">
      <alignment horizontal="center"/>
    </xf>
    <xf numFmtId="0" fontId="0" fillId="4" borderId="1" xfId="0" applyFill="1" applyBorder="1" applyAlignment="1">
      <alignment horizontal="center"/>
    </xf>
    <xf numFmtId="0" fontId="0" fillId="5" borderId="1" xfId="0" applyFill="1" applyBorder="1" applyAlignment="1">
      <alignment horizontal="center"/>
    </xf>
    <xf numFmtId="0" fontId="0" fillId="6" borderId="1" xfId="0" applyFill="1" applyBorder="1" applyAlignment="1">
      <alignment horizontal="center"/>
    </xf>
    <xf numFmtId="0" fontId="0" fillId="7" borderId="1" xfId="0" applyFill="1" applyBorder="1" applyAlignment="1">
      <alignment horizontal="center"/>
    </xf>
    <xf numFmtId="0" fontId="8" fillId="0" borderId="1" xfId="0" applyFont="1" applyBorder="1" applyAlignment="1">
      <alignment horizontal="center" vertical="center" wrapText="1"/>
    </xf>
    <xf numFmtId="0" fontId="11" fillId="0" borderId="0" xfId="0" applyFont="1" applyAlignment="1">
      <alignment horizontal="left" vertical="center"/>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7" fillId="0" borderId="1" xfId="0" applyFont="1" applyBorder="1" applyAlignment="1">
      <alignment horizontal="justify" vertical="center" wrapText="1"/>
    </xf>
    <xf numFmtId="0" fontId="8" fillId="0" borderId="1" xfId="0" applyFont="1" applyBorder="1" applyAlignment="1" applyProtection="1">
      <alignment horizontal="center" vertical="center" wrapText="1"/>
      <protection locked="0"/>
    </xf>
    <xf numFmtId="0" fontId="14" fillId="0" borderId="10" xfId="0" applyFont="1" applyBorder="1" applyAlignment="1">
      <alignment horizontal="center" vertical="center" wrapText="1"/>
    </xf>
    <xf numFmtId="0" fontId="14" fillId="0" borderId="11" xfId="0" applyFont="1" applyBorder="1" applyAlignment="1">
      <alignment horizontal="center" vertical="center" wrapText="1"/>
    </xf>
    <xf numFmtId="0" fontId="12" fillId="0" borderId="3" xfId="0" applyFont="1" applyBorder="1" applyAlignment="1">
      <alignment horizontal="left" vertical="center" wrapText="1"/>
    </xf>
    <xf numFmtId="0" fontId="12" fillId="0" borderId="6" xfId="0" applyFont="1" applyBorder="1" applyAlignment="1">
      <alignment horizontal="left" vertical="center" wrapText="1"/>
    </xf>
    <xf numFmtId="0" fontId="15" fillId="0" borderId="0" xfId="0" applyFont="1" applyAlignment="1" applyProtection="1">
      <alignment horizontal="center" vertical="center"/>
      <protection locked="0"/>
    </xf>
    <xf numFmtId="0" fontId="16" fillId="0" borderId="0" xfId="0" applyFont="1" applyAlignment="1" applyProtection="1">
      <alignment horizontal="center" vertical="center"/>
      <protection locked="0"/>
    </xf>
    <xf numFmtId="0" fontId="17" fillId="0" borderId="1" xfId="0" applyFont="1" applyBorder="1" applyAlignment="1">
      <alignment vertical="center" wrapText="1"/>
    </xf>
    <xf numFmtId="0" fontId="8" fillId="0" borderId="10" xfId="0" applyFont="1" applyBorder="1" applyAlignment="1">
      <alignment horizontal="center" vertical="center" wrapText="1"/>
    </xf>
    <xf numFmtId="0" fontId="9" fillId="0" borderId="0" xfId="0" applyFont="1" applyAlignment="1" applyProtection="1">
      <alignment horizontal="left" vertical="top" wrapText="1"/>
      <protection locked="0"/>
    </xf>
    <xf numFmtId="0" fontId="11" fillId="0" borderId="3" xfId="0" applyFont="1" applyBorder="1" applyAlignment="1">
      <alignment horizontal="left" vertical="center"/>
    </xf>
    <xf numFmtId="0" fontId="6" fillId="0" borderId="3" xfId="0" applyFont="1" applyBorder="1" applyAlignment="1">
      <alignment horizontal="left" vertical="center"/>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0" fillId="0" borderId="5" xfId="0" applyBorder="1" applyAlignment="1">
      <alignment horizontal="left" vertical="center" wrapText="1"/>
    </xf>
    <xf numFmtId="0" fontId="0" fillId="0" borderId="3" xfId="0" applyBorder="1" applyAlignment="1">
      <alignment horizontal="left"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2" fillId="0" borderId="12" xfId="0" applyFont="1" applyBorder="1" applyAlignment="1">
      <alignment horizontal="left" vertical="center" wrapText="1"/>
    </xf>
    <xf numFmtId="0" fontId="12" fillId="0" borderId="4" xfId="0" applyFont="1" applyBorder="1" applyAlignment="1">
      <alignment horizontal="left" vertical="center" wrapText="1"/>
    </xf>
    <xf numFmtId="0" fontId="6" fillId="0" borderId="0" xfId="0" applyFont="1" applyBorder="1" applyAlignment="1">
      <alignment horizontal="left" vertical="center"/>
    </xf>
    <xf numFmtId="0" fontId="14" fillId="0" borderId="1" xfId="0" applyFont="1" applyBorder="1" applyAlignment="1">
      <alignment horizontal="center" vertical="center" wrapText="1"/>
    </xf>
    <xf numFmtId="0" fontId="9" fillId="0" borderId="0" xfId="0" applyFont="1" applyAlignment="1" applyProtection="1">
      <alignment horizontal="left"/>
      <protection locked="0"/>
    </xf>
    <xf numFmtId="0" fontId="6" fillId="0" borderId="0" xfId="0" applyFont="1" applyAlignment="1">
      <alignment horizontal="right" vertical="center"/>
    </xf>
    <xf numFmtId="0" fontId="14" fillId="0" borderId="2"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0" fillId="0" borderId="0" xfId="0" applyAlignment="1">
      <alignment horizontal="center"/>
    </xf>
    <xf numFmtId="0" fontId="0" fillId="0" borderId="0" xfId="0" applyAlignment="1">
      <alignment horizontal="center" vertical="center"/>
    </xf>
    <xf numFmtId="0" fontId="18" fillId="0" borderId="0" xfId="0" applyFont="1" applyAlignment="1">
      <alignment horizontal="center" vertical="center"/>
    </xf>
    <xf numFmtId="0" fontId="19"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Border="1" applyAlignment="1">
      <alignment horizontal="center" vertical="center"/>
    </xf>
    <xf numFmtId="0" fontId="0" fillId="0" borderId="0" xfId="0" applyBorder="1" applyAlignment="1">
      <alignment horizontal="center"/>
    </xf>
    <xf numFmtId="0" fontId="0" fillId="8" borderId="7" xfId="0" applyFill="1" applyBorder="1" applyAlignment="1">
      <alignment horizontal="right"/>
    </xf>
    <xf numFmtId="0" fontId="0" fillId="8" borderId="8" xfId="0" applyFill="1" applyBorder="1" applyAlignment="1">
      <alignment horizontal="right"/>
    </xf>
    <xf numFmtId="0" fontId="0" fillId="8" borderId="1" xfId="0" applyFill="1" applyBorder="1" applyAlignment="1">
      <alignment horizontal="center"/>
    </xf>
    <xf numFmtId="0" fontId="0" fillId="8" borderId="1" xfId="0" applyFill="1" applyBorder="1" applyAlignment="1">
      <alignment horizontal="center" vertical="center" wrapText="1"/>
    </xf>
    <xf numFmtId="0" fontId="0" fillId="8" borderId="2" xfId="0" applyFill="1" applyBorder="1" applyAlignment="1">
      <alignment horizontal="center" vertical="center"/>
    </xf>
    <xf numFmtId="0" fontId="0" fillId="8" borderId="5" xfId="0" applyFill="1" applyBorder="1" applyAlignment="1">
      <alignment horizontal="center" vertical="center"/>
    </xf>
    <xf numFmtId="0" fontId="0" fillId="8" borderId="10" xfId="0" applyFill="1" applyBorder="1" applyAlignment="1">
      <alignment horizontal="center" vertical="center" wrapText="1"/>
    </xf>
    <xf numFmtId="0" fontId="0" fillId="8" borderId="11" xfId="0" applyFill="1" applyBorder="1" applyAlignment="1">
      <alignment horizontal="center" vertical="center" wrapText="1"/>
    </xf>
  </cellXfs>
  <cellStyles count="2">
    <cellStyle name="Normal" xfId="0" builtinId="0"/>
    <cellStyle name="Normal 5" xfId="1" xr:uid="{00000000-0005-0000-0000-000001000000}"/>
  </cellStyles>
  <dxfs count="869">
    <dxf>
      <font>
        <color rgb="FF9C0006"/>
      </font>
      <fill>
        <patternFill>
          <bgColor rgb="FFFFC7CE"/>
        </patternFill>
      </fill>
    </dxf>
    <dxf>
      <font>
        <color rgb="FF9C0006"/>
      </font>
      <fill>
        <patternFill>
          <bgColor rgb="FFFFC7CE"/>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border>
        <left style="thin">
          <color auto="1"/>
        </left>
        <right style="thin">
          <color auto="1"/>
        </right>
        <top style="thin">
          <color auto="1"/>
        </top>
        <bottom style="thin">
          <color auto="1"/>
        </bottom>
        <vertical/>
        <horizontal/>
      </border>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FFC7CE"/>
        </patternFill>
      </fill>
    </dxf>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freepngimg.com/png/63818-signatures-signature-block-digital-png-image-high-quality" TargetMode="External"/><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8</xdr:col>
      <xdr:colOff>304800</xdr:colOff>
      <xdr:row>2</xdr:row>
      <xdr:rowOff>76200</xdr:rowOff>
    </xdr:from>
    <xdr:to>
      <xdr:col>11</xdr:col>
      <xdr:colOff>502920</xdr:colOff>
      <xdr:row>8</xdr:row>
      <xdr:rowOff>30480</xdr:rowOff>
    </xdr:to>
    <xdr:sp macro="" textlink="">
      <xdr:nvSpPr>
        <xdr:cNvPr id="3075" name="Text Box 2">
          <a:extLst>
            <a:ext uri="{FF2B5EF4-FFF2-40B4-BE49-F238E27FC236}">
              <a16:creationId xmlns:a16="http://schemas.microsoft.com/office/drawing/2014/main" id="{355352D0-5D9C-75A6-1BBD-61D65767419E}"/>
            </a:ext>
          </a:extLst>
        </xdr:cNvPr>
        <xdr:cNvSpPr txBox="1">
          <a:spLocks noChangeArrowheads="1"/>
        </xdr:cNvSpPr>
      </xdr:nvSpPr>
      <xdr:spPr bwMode="auto">
        <a:xfrm>
          <a:off x="4739640" y="693420"/>
          <a:ext cx="1615440" cy="1402080"/>
        </a:xfrm>
        <a:prstGeom prst="rect">
          <a:avLst/>
        </a:prstGeom>
        <a:noFill/>
        <a:ln>
          <a:noFill/>
        </a:ln>
      </xdr:spPr>
      <xdr:txBody>
        <a:bodyPr vertOverflow="clip" wrap="square" lIns="91440" tIns="45720" rIns="91440" bIns="45720" anchor="t" upright="1"/>
        <a:lstStyle/>
        <a:p>
          <a:pPr algn="ctr" rtl="0">
            <a:defRPr sz="1000"/>
          </a:pPr>
          <a:r>
            <a:rPr lang="en-IN" sz="2000" b="1" i="0" u="none" strike="noStrike" baseline="0">
              <a:solidFill>
                <a:srgbClr val="000000"/>
              </a:solidFill>
              <a:latin typeface="Calibri"/>
              <a:cs typeface="Calibri"/>
            </a:rPr>
            <a:t>MARKSHEET</a:t>
          </a:r>
          <a:endParaRPr lang="en-IN" sz="1100" b="0" i="0" u="none" strike="noStrike" baseline="0">
            <a:solidFill>
              <a:srgbClr val="000000"/>
            </a:solidFill>
            <a:latin typeface="Calibri"/>
            <a:cs typeface="Calibri"/>
          </a:endParaRPr>
        </a:p>
        <a:p>
          <a:pPr algn="ctr" rtl="0">
            <a:defRPr sz="1000"/>
          </a:pPr>
          <a:r>
            <a:rPr lang="en-IN" sz="1300" b="1" i="0" u="none" strike="noStrike" baseline="0">
              <a:solidFill>
                <a:srgbClr val="000000"/>
              </a:solidFill>
              <a:latin typeface="Calibri"/>
              <a:cs typeface="Calibri"/>
            </a:rPr>
            <a:t>CLASS XI ANNUAL</a:t>
          </a:r>
          <a:endParaRPr lang="en-IN" sz="1100" b="0" i="0" u="none" strike="noStrike" baseline="0">
            <a:solidFill>
              <a:srgbClr val="000000"/>
            </a:solidFill>
            <a:latin typeface="Calibri"/>
            <a:cs typeface="Calibri"/>
          </a:endParaRPr>
        </a:p>
        <a:p>
          <a:pPr algn="ctr" rtl="0">
            <a:defRPr sz="1000"/>
          </a:pPr>
          <a:r>
            <a:rPr lang="en-IN" sz="1300" b="1" i="0" u="none" strike="noStrike" baseline="0">
              <a:solidFill>
                <a:srgbClr val="000000"/>
              </a:solidFill>
              <a:latin typeface="Calibri"/>
              <a:cs typeface="Calibri"/>
            </a:rPr>
            <a:t>EXAMINATION</a:t>
          </a:r>
          <a:endParaRPr lang="en-IN" sz="1100" b="0" i="0" u="none" strike="noStrike" baseline="0">
            <a:solidFill>
              <a:srgbClr val="000000"/>
            </a:solidFill>
            <a:latin typeface="Calibri"/>
            <a:cs typeface="Calibri"/>
          </a:endParaRPr>
        </a:p>
        <a:p>
          <a:pPr algn="ctr" rtl="0">
            <a:defRPr sz="1000"/>
          </a:pPr>
          <a:r>
            <a:rPr lang="en-IN" sz="1700" b="1" i="0" u="none" strike="noStrike" baseline="0">
              <a:solidFill>
                <a:srgbClr val="000000"/>
              </a:solidFill>
              <a:latin typeface="Calibri"/>
              <a:cs typeface="Calibri"/>
            </a:rPr>
            <a:t>2022</a:t>
          </a:r>
          <a:endParaRPr lang="en-IN" sz="1100" b="0" i="0" u="none" strike="noStrike" baseline="0">
            <a:solidFill>
              <a:srgbClr val="000000"/>
            </a:solidFill>
            <a:latin typeface="Calibri"/>
            <a:cs typeface="Calibri"/>
          </a:endParaRPr>
        </a:p>
        <a:p>
          <a:pPr algn="ctr" rtl="0">
            <a:defRPr sz="1000"/>
          </a:pPr>
          <a:r>
            <a:rPr lang="en-IN" sz="900" b="1" i="0" u="none" strike="noStrike" baseline="0">
              <a:solidFill>
                <a:srgbClr val="000000"/>
              </a:solidFill>
              <a:latin typeface="Calibri"/>
              <a:cs typeface="Calibri"/>
            </a:rPr>
            <a:t>CONDUCTED BY</a:t>
          </a:r>
          <a:endParaRPr lang="en-IN" sz="1100" b="0" i="0" u="none" strike="noStrike" baseline="0">
            <a:solidFill>
              <a:srgbClr val="000000"/>
            </a:solidFill>
            <a:latin typeface="Calibri"/>
            <a:cs typeface="Calibri"/>
          </a:endParaRPr>
        </a:p>
        <a:p>
          <a:pPr algn="ctr" rtl="0">
            <a:defRPr sz="1000"/>
          </a:pPr>
          <a:r>
            <a:rPr lang="en-IN" sz="900" b="1" i="0" u="none" strike="noStrike" baseline="0">
              <a:solidFill>
                <a:srgbClr val="000000"/>
              </a:solidFill>
              <a:latin typeface="Calibri"/>
              <a:cs typeface="Calibri"/>
            </a:rPr>
            <a:t>W.B.C.H.S.E</a:t>
          </a:r>
        </a:p>
      </xdr:txBody>
    </xdr:sp>
    <xdr:clientData/>
  </xdr:twoCellAnchor>
  <xdr:twoCellAnchor editAs="oneCell">
    <xdr:from>
      <xdr:col>5</xdr:col>
      <xdr:colOff>15240</xdr:colOff>
      <xdr:row>4</xdr:row>
      <xdr:rowOff>114344</xdr:rowOff>
    </xdr:from>
    <xdr:to>
      <xdr:col>7</xdr:col>
      <xdr:colOff>426720</xdr:colOff>
      <xdr:row>6</xdr:row>
      <xdr:rowOff>121829</xdr:rowOff>
    </xdr:to>
    <xdr:pic>
      <xdr:nvPicPr>
        <xdr:cNvPr id="5" name="Picture 4">
          <a:extLst>
            <a:ext uri="{FF2B5EF4-FFF2-40B4-BE49-F238E27FC236}">
              <a16:creationId xmlns:a16="http://schemas.microsoft.com/office/drawing/2014/main" id="{F0B83167-C6D3-E78B-13FF-725B287D88D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91740" y="1280204"/>
          <a:ext cx="1607820" cy="403725"/>
        </a:xfrm>
        <a:prstGeom prst="rect">
          <a:avLst/>
        </a:prstGeom>
      </xdr:spPr>
    </xdr:pic>
    <xdr:clientData/>
  </xdr:twoCellAnchor>
  <xdr:twoCellAnchor editAs="oneCell">
    <xdr:from>
      <xdr:col>8</xdr:col>
      <xdr:colOff>556260</xdr:colOff>
      <xdr:row>32</xdr:row>
      <xdr:rowOff>104844</xdr:rowOff>
    </xdr:from>
    <xdr:to>
      <xdr:col>11</xdr:col>
      <xdr:colOff>106680</xdr:colOff>
      <xdr:row>33</xdr:row>
      <xdr:rowOff>534809</xdr:rowOff>
    </xdr:to>
    <xdr:pic>
      <xdr:nvPicPr>
        <xdr:cNvPr id="3" name="Picture 2">
          <a:extLst>
            <a:ext uri="{FF2B5EF4-FFF2-40B4-BE49-F238E27FC236}">
              <a16:creationId xmlns:a16="http://schemas.microsoft.com/office/drawing/2014/main" id="{005C4B46-F636-4CCB-1658-5CC4F63FE1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837473B0-CC2E-450A-ABE3-18F120FF3D39}">
              <a1611:picAttrSrcUrl xmlns:a1611="http://schemas.microsoft.com/office/drawing/2016/11/main" r:id="rId3"/>
            </a:ext>
          </a:extLst>
        </a:blip>
        <a:stretch>
          <a:fillRect/>
        </a:stretch>
      </xdr:blipFill>
      <xdr:spPr>
        <a:xfrm>
          <a:off x="4838700" y="8204904"/>
          <a:ext cx="967740" cy="73476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01"/>
  <sheetViews>
    <sheetView workbookViewId="0">
      <selection activeCell="A27" sqref="A27"/>
    </sheetView>
  </sheetViews>
  <sheetFormatPr defaultRowHeight="14.4" x14ac:dyDescent="0.3"/>
  <cols>
    <col min="1" max="1" width="4.44140625" customWidth="1"/>
    <col min="2" max="2" width="4.109375" customWidth="1"/>
    <col min="3" max="3" width="87.109375" customWidth="1"/>
    <col min="4" max="4" width="18.5546875" customWidth="1"/>
    <col min="5" max="5" width="17.21875" customWidth="1"/>
    <col min="10" max="10" width="0" hidden="1" customWidth="1"/>
    <col min="11" max="11" width="13.21875" hidden="1" customWidth="1"/>
  </cols>
  <sheetData>
    <row r="1" spans="1:11" x14ac:dyDescent="0.3">
      <c r="A1" s="53" t="s">
        <v>108</v>
      </c>
      <c r="B1" s="53"/>
      <c r="C1" s="53"/>
      <c r="J1" s="32">
        <v>1</v>
      </c>
      <c r="K1" s="32" t="s">
        <v>148</v>
      </c>
    </row>
    <row r="2" spans="1:11" x14ac:dyDescent="0.3">
      <c r="A2">
        <v>1</v>
      </c>
      <c r="B2" t="s">
        <v>127</v>
      </c>
      <c r="J2" s="32">
        <v>2</v>
      </c>
      <c r="K2" s="32" t="s">
        <v>149</v>
      </c>
    </row>
    <row r="3" spans="1:11" x14ac:dyDescent="0.3">
      <c r="A3">
        <v>2</v>
      </c>
      <c r="B3" t="s">
        <v>142</v>
      </c>
      <c r="J3" s="32">
        <v>3</v>
      </c>
      <c r="K3" s="32" t="s">
        <v>150</v>
      </c>
    </row>
    <row r="4" spans="1:11" s="1" customFormat="1" x14ac:dyDescent="0.3">
      <c r="A4" s="1">
        <v>3</v>
      </c>
      <c r="B4" s="1" t="s">
        <v>121</v>
      </c>
      <c r="J4" s="32">
        <v>4</v>
      </c>
      <c r="K4" s="32" t="s">
        <v>151</v>
      </c>
    </row>
    <row r="5" spans="1:11" s="1" customFormat="1" x14ac:dyDescent="0.3">
      <c r="A5" s="1">
        <v>4</v>
      </c>
      <c r="B5" s="1" t="s">
        <v>124</v>
      </c>
      <c r="J5" s="32">
        <v>5</v>
      </c>
      <c r="K5" s="32" t="s">
        <v>152</v>
      </c>
    </row>
    <row r="6" spans="1:11" s="1" customFormat="1" x14ac:dyDescent="0.3">
      <c r="A6" s="1">
        <v>5</v>
      </c>
      <c r="B6" s="1" t="s">
        <v>122</v>
      </c>
      <c r="J6" s="32">
        <v>6</v>
      </c>
      <c r="K6" s="32" t="s">
        <v>153</v>
      </c>
    </row>
    <row r="7" spans="1:11" x14ac:dyDescent="0.3">
      <c r="A7">
        <v>6</v>
      </c>
      <c r="B7" t="s">
        <v>109</v>
      </c>
      <c r="J7" s="32">
        <v>7</v>
      </c>
      <c r="K7" s="32" t="s">
        <v>154</v>
      </c>
    </row>
    <row r="8" spans="1:11" x14ac:dyDescent="0.3">
      <c r="B8" t="s">
        <v>110</v>
      </c>
      <c r="C8" t="s">
        <v>111</v>
      </c>
      <c r="J8" s="32">
        <v>8</v>
      </c>
      <c r="K8" s="32" t="s">
        <v>155</v>
      </c>
    </row>
    <row r="9" spans="1:11" x14ac:dyDescent="0.3">
      <c r="B9" t="s">
        <v>112</v>
      </c>
      <c r="C9" t="s">
        <v>12</v>
      </c>
      <c r="J9" s="32">
        <v>9</v>
      </c>
      <c r="K9" s="32" t="s">
        <v>156</v>
      </c>
    </row>
    <row r="10" spans="1:11" x14ac:dyDescent="0.3">
      <c r="B10" t="s">
        <v>113</v>
      </c>
      <c r="C10" t="s">
        <v>123</v>
      </c>
      <c r="J10" s="32">
        <v>10</v>
      </c>
      <c r="K10" s="32" t="s">
        <v>157</v>
      </c>
    </row>
    <row r="11" spans="1:11" x14ac:dyDescent="0.3">
      <c r="B11" t="s">
        <v>114</v>
      </c>
      <c r="C11" t="s">
        <v>102</v>
      </c>
      <c r="J11" s="32">
        <v>11</v>
      </c>
      <c r="K11" s="32" t="s">
        <v>158</v>
      </c>
    </row>
    <row r="12" spans="1:11" x14ac:dyDescent="0.3">
      <c r="B12" t="s">
        <v>115</v>
      </c>
      <c r="C12" t="s">
        <v>103</v>
      </c>
      <c r="J12" s="32">
        <v>12</v>
      </c>
      <c r="K12" s="32" t="s">
        <v>159</v>
      </c>
    </row>
    <row r="13" spans="1:11" x14ac:dyDescent="0.3">
      <c r="B13" t="s">
        <v>30</v>
      </c>
      <c r="C13" t="s">
        <v>118</v>
      </c>
      <c r="J13" s="32">
        <v>13</v>
      </c>
      <c r="K13" s="32" t="s">
        <v>160</v>
      </c>
    </row>
    <row r="14" spans="1:11" x14ac:dyDescent="0.3">
      <c r="B14" t="s">
        <v>31</v>
      </c>
      <c r="C14" t="s">
        <v>119</v>
      </c>
      <c r="J14" s="32">
        <v>14</v>
      </c>
      <c r="K14" s="32" t="s">
        <v>161</v>
      </c>
    </row>
    <row r="15" spans="1:11" x14ac:dyDescent="0.3">
      <c r="B15" t="s">
        <v>32</v>
      </c>
      <c r="C15" t="s">
        <v>120</v>
      </c>
      <c r="J15" s="32">
        <v>15</v>
      </c>
      <c r="K15" s="32" t="s">
        <v>162</v>
      </c>
    </row>
    <row r="16" spans="1:11" x14ac:dyDescent="0.3">
      <c r="B16" t="s">
        <v>33</v>
      </c>
      <c r="C16" t="s">
        <v>117</v>
      </c>
      <c r="J16" s="32">
        <v>16</v>
      </c>
      <c r="K16" s="32" t="s">
        <v>163</v>
      </c>
    </row>
    <row r="17" spans="1:11" x14ac:dyDescent="0.3">
      <c r="B17" t="s">
        <v>116</v>
      </c>
      <c r="C17" t="s">
        <v>7</v>
      </c>
      <c r="J17" s="32">
        <v>17</v>
      </c>
      <c r="K17" s="32" t="s">
        <v>164</v>
      </c>
    </row>
    <row r="18" spans="1:11" s="1" customFormat="1" x14ac:dyDescent="0.3">
      <c r="B18" s="1" t="s">
        <v>147</v>
      </c>
      <c r="C18" s="1" t="s">
        <v>269</v>
      </c>
      <c r="J18" s="32"/>
      <c r="K18" s="32"/>
    </row>
    <row r="19" spans="1:11" x14ac:dyDescent="0.3">
      <c r="A19">
        <v>7</v>
      </c>
      <c r="B19" t="s">
        <v>136</v>
      </c>
      <c r="J19" s="32">
        <v>18</v>
      </c>
      <c r="K19" s="32" t="s">
        <v>165</v>
      </c>
    </row>
    <row r="20" spans="1:11" s="1" customFormat="1" x14ac:dyDescent="0.3">
      <c r="A20" s="1">
        <v>8</v>
      </c>
      <c r="B20" s="1" t="s">
        <v>143</v>
      </c>
      <c r="J20" s="32">
        <v>19</v>
      </c>
      <c r="K20" s="32" t="s">
        <v>166</v>
      </c>
    </row>
    <row r="21" spans="1:11" x14ac:dyDescent="0.3">
      <c r="A21">
        <v>9</v>
      </c>
      <c r="B21" t="s">
        <v>125</v>
      </c>
      <c r="J21" s="32">
        <v>20</v>
      </c>
      <c r="K21" s="32" t="s">
        <v>167</v>
      </c>
    </row>
    <row r="22" spans="1:11" x14ac:dyDescent="0.3">
      <c r="A22">
        <v>10</v>
      </c>
      <c r="B22" t="s">
        <v>126</v>
      </c>
      <c r="J22" s="32">
        <v>21</v>
      </c>
      <c r="K22" s="32" t="s">
        <v>168</v>
      </c>
    </row>
    <row r="23" spans="1:11" s="1" customFormat="1" x14ac:dyDescent="0.3">
      <c r="A23" s="1">
        <v>11</v>
      </c>
      <c r="B23" s="1" t="s">
        <v>144</v>
      </c>
      <c r="J23" s="32">
        <v>22</v>
      </c>
      <c r="K23" s="32" t="s">
        <v>169</v>
      </c>
    </row>
    <row r="24" spans="1:11" x14ac:dyDescent="0.3">
      <c r="A24">
        <v>12</v>
      </c>
      <c r="B24" t="s">
        <v>137</v>
      </c>
      <c r="J24" s="32">
        <v>23</v>
      </c>
      <c r="K24" s="32" t="s">
        <v>170</v>
      </c>
    </row>
    <row r="25" spans="1:11" x14ac:dyDescent="0.3">
      <c r="A25">
        <v>13</v>
      </c>
      <c r="B25" t="s">
        <v>270</v>
      </c>
      <c r="J25" s="32">
        <v>24</v>
      </c>
      <c r="K25" s="32" t="s">
        <v>171</v>
      </c>
    </row>
    <row r="26" spans="1:11" x14ac:dyDescent="0.3">
      <c r="A26">
        <v>14</v>
      </c>
      <c r="B26" s="1" t="s">
        <v>271</v>
      </c>
      <c r="J26" s="32">
        <v>25</v>
      </c>
      <c r="K26" s="33" t="s">
        <v>172</v>
      </c>
    </row>
    <row r="27" spans="1:11" x14ac:dyDescent="0.3">
      <c r="J27" s="32">
        <v>26</v>
      </c>
      <c r="K27" s="33" t="s">
        <v>173</v>
      </c>
    </row>
    <row r="28" spans="1:11" x14ac:dyDescent="0.3">
      <c r="J28" s="32">
        <v>27</v>
      </c>
      <c r="K28" s="33" t="s">
        <v>174</v>
      </c>
    </row>
    <row r="29" spans="1:11" x14ac:dyDescent="0.3">
      <c r="J29" s="32">
        <v>28</v>
      </c>
      <c r="K29" s="33" t="s">
        <v>175</v>
      </c>
    </row>
    <row r="30" spans="1:11" x14ac:dyDescent="0.3">
      <c r="J30" s="32">
        <v>29</v>
      </c>
      <c r="K30" s="33" t="s">
        <v>176</v>
      </c>
    </row>
    <row r="31" spans="1:11" x14ac:dyDescent="0.3">
      <c r="J31" s="32">
        <v>30</v>
      </c>
      <c r="K31" s="33" t="s">
        <v>177</v>
      </c>
    </row>
    <row r="32" spans="1:11" x14ac:dyDescent="0.3">
      <c r="J32" s="32">
        <v>31</v>
      </c>
      <c r="K32" s="33" t="s">
        <v>178</v>
      </c>
    </row>
    <row r="33" spans="10:11" x14ac:dyDescent="0.3">
      <c r="J33" s="32">
        <v>32</v>
      </c>
      <c r="K33" s="33" t="s">
        <v>179</v>
      </c>
    </row>
    <row r="34" spans="10:11" x14ac:dyDescent="0.3">
      <c r="J34" s="32">
        <v>33</v>
      </c>
      <c r="K34" s="33" t="s">
        <v>180</v>
      </c>
    </row>
    <row r="35" spans="10:11" x14ac:dyDescent="0.3">
      <c r="J35" s="32">
        <v>34</v>
      </c>
      <c r="K35" s="33" t="s">
        <v>181</v>
      </c>
    </row>
    <row r="36" spans="10:11" x14ac:dyDescent="0.3">
      <c r="J36" s="32">
        <v>35</v>
      </c>
      <c r="K36" s="33" t="s">
        <v>182</v>
      </c>
    </row>
    <row r="37" spans="10:11" x14ac:dyDescent="0.3">
      <c r="J37" s="32">
        <v>36</v>
      </c>
      <c r="K37" s="33" t="s">
        <v>183</v>
      </c>
    </row>
    <row r="38" spans="10:11" x14ac:dyDescent="0.3">
      <c r="J38" s="32">
        <v>37</v>
      </c>
      <c r="K38" s="33" t="s">
        <v>184</v>
      </c>
    </row>
    <row r="39" spans="10:11" x14ac:dyDescent="0.3">
      <c r="J39" s="32">
        <v>38</v>
      </c>
      <c r="K39" s="33" t="s">
        <v>185</v>
      </c>
    </row>
    <row r="40" spans="10:11" x14ac:dyDescent="0.3">
      <c r="J40" s="32">
        <v>39</v>
      </c>
      <c r="K40" s="33" t="s">
        <v>186</v>
      </c>
    </row>
    <row r="41" spans="10:11" x14ac:dyDescent="0.3">
      <c r="J41" s="32">
        <v>40</v>
      </c>
      <c r="K41" s="33" t="s">
        <v>187</v>
      </c>
    </row>
    <row r="42" spans="10:11" x14ac:dyDescent="0.3">
      <c r="J42" s="32">
        <v>41</v>
      </c>
      <c r="K42" s="33" t="s">
        <v>188</v>
      </c>
    </row>
    <row r="43" spans="10:11" x14ac:dyDescent="0.3">
      <c r="J43" s="32">
        <v>42</v>
      </c>
      <c r="K43" s="33" t="s">
        <v>189</v>
      </c>
    </row>
    <row r="44" spans="10:11" x14ac:dyDescent="0.3">
      <c r="J44" s="32">
        <v>43</v>
      </c>
      <c r="K44" s="33" t="s">
        <v>190</v>
      </c>
    </row>
    <row r="45" spans="10:11" x14ac:dyDescent="0.3">
      <c r="J45" s="32">
        <v>44</v>
      </c>
      <c r="K45" s="33" t="s">
        <v>191</v>
      </c>
    </row>
    <row r="46" spans="10:11" x14ac:dyDescent="0.3">
      <c r="J46" s="32">
        <v>45</v>
      </c>
      <c r="K46" s="33" t="s">
        <v>192</v>
      </c>
    </row>
    <row r="47" spans="10:11" x14ac:dyDescent="0.3">
      <c r="J47" s="32">
        <v>46</v>
      </c>
      <c r="K47" s="33" t="s">
        <v>193</v>
      </c>
    </row>
    <row r="48" spans="10:11" x14ac:dyDescent="0.3">
      <c r="J48" s="32">
        <v>47</v>
      </c>
      <c r="K48" s="33" t="s">
        <v>194</v>
      </c>
    </row>
    <row r="49" spans="10:11" x14ac:dyDescent="0.3">
      <c r="J49" s="32">
        <v>48</v>
      </c>
      <c r="K49" s="33" t="s">
        <v>195</v>
      </c>
    </row>
    <row r="50" spans="10:11" x14ac:dyDescent="0.3">
      <c r="J50" s="32">
        <v>49</v>
      </c>
      <c r="K50" s="33" t="s">
        <v>196</v>
      </c>
    </row>
    <row r="51" spans="10:11" x14ac:dyDescent="0.3">
      <c r="J51" s="32">
        <v>50</v>
      </c>
      <c r="K51" s="33" t="s">
        <v>197</v>
      </c>
    </row>
    <row r="52" spans="10:11" x14ac:dyDescent="0.3">
      <c r="J52" s="32">
        <v>51</v>
      </c>
      <c r="K52" s="33" t="s">
        <v>198</v>
      </c>
    </row>
    <row r="53" spans="10:11" x14ac:dyDescent="0.3">
      <c r="J53" s="32">
        <v>52</v>
      </c>
      <c r="K53" s="33" t="s">
        <v>199</v>
      </c>
    </row>
    <row r="54" spans="10:11" x14ac:dyDescent="0.3">
      <c r="J54" s="32">
        <v>53</v>
      </c>
      <c r="K54" s="33" t="s">
        <v>200</v>
      </c>
    </row>
    <row r="55" spans="10:11" x14ac:dyDescent="0.3">
      <c r="J55" s="32">
        <v>54</v>
      </c>
      <c r="K55" s="33" t="s">
        <v>201</v>
      </c>
    </row>
    <row r="56" spans="10:11" x14ac:dyDescent="0.3">
      <c r="J56" s="32">
        <v>55</v>
      </c>
      <c r="K56" s="33" t="s">
        <v>202</v>
      </c>
    </row>
    <row r="57" spans="10:11" x14ac:dyDescent="0.3">
      <c r="J57" s="32">
        <v>56</v>
      </c>
      <c r="K57" s="33" t="s">
        <v>203</v>
      </c>
    </row>
    <row r="58" spans="10:11" x14ac:dyDescent="0.3">
      <c r="J58" s="32">
        <v>57</v>
      </c>
      <c r="K58" s="33" t="s">
        <v>204</v>
      </c>
    </row>
    <row r="59" spans="10:11" x14ac:dyDescent="0.3">
      <c r="J59" s="32">
        <v>58</v>
      </c>
      <c r="K59" s="33" t="s">
        <v>205</v>
      </c>
    </row>
    <row r="60" spans="10:11" x14ac:dyDescent="0.3">
      <c r="J60" s="32">
        <v>59</v>
      </c>
      <c r="K60" s="33" t="s">
        <v>206</v>
      </c>
    </row>
    <row r="61" spans="10:11" x14ac:dyDescent="0.3">
      <c r="J61" s="32">
        <v>60</v>
      </c>
      <c r="K61" s="33" t="s">
        <v>207</v>
      </c>
    </row>
    <row r="62" spans="10:11" x14ac:dyDescent="0.3">
      <c r="J62" s="32">
        <v>61</v>
      </c>
      <c r="K62" s="33" t="s">
        <v>208</v>
      </c>
    </row>
    <row r="63" spans="10:11" x14ac:dyDescent="0.3">
      <c r="J63" s="32">
        <v>62</v>
      </c>
      <c r="K63" s="33" t="s">
        <v>209</v>
      </c>
    </row>
    <row r="64" spans="10:11" x14ac:dyDescent="0.3">
      <c r="J64" s="32">
        <v>63</v>
      </c>
      <c r="K64" s="33" t="s">
        <v>210</v>
      </c>
    </row>
    <row r="65" spans="10:11" x14ac:dyDescent="0.3">
      <c r="J65" s="32">
        <v>64</v>
      </c>
      <c r="K65" s="33" t="s">
        <v>211</v>
      </c>
    </row>
    <row r="66" spans="10:11" x14ac:dyDescent="0.3">
      <c r="J66" s="32">
        <v>65</v>
      </c>
      <c r="K66" s="33" t="s">
        <v>212</v>
      </c>
    </row>
    <row r="67" spans="10:11" x14ac:dyDescent="0.3">
      <c r="J67" s="32">
        <v>66</v>
      </c>
      <c r="K67" s="33" t="s">
        <v>213</v>
      </c>
    </row>
    <row r="68" spans="10:11" x14ac:dyDescent="0.3">
      <c r="J68" s="32">
        <v>67</v>
      </c>
      <c r="K68" s="33" t="s">
        <v>214</v>
      </c>
    </row>
    <row r="69" spans="10:11" x14ac:dyDescent="0.3">
      <c r="J69" s="32">
        <v>68</v>
      </c>
      <c r="K69" s="33" t="s">
        <v>215</v>
      </c>
    </row>
    <row r="70" spans="10:11" x14ac:dyDescent="0.3">
      <c r="J70" s="32">
        <v>69</v>
      </c>
      <c r="K70" s="33" t="s">
        <v>216</v>
      </c>
    </row>
    <row r="71" spans="10:11" x14ac:dyDescent="0.3">
      <c r="J71" s="32">
        <v>70</v>
      </c>
      <c r="K71" s="33" t="s">
        <v>217</v>
      </c>
    </row>
    <row r="72" spans="10:11" x14ac:dyDescent="0.3">
      <c r="J72" s="32">
        <v>71</v>
      </c>
      <c r="K72" s="33" t="s">
        <v>218</v>
      </c>
    </row>
    <row r="73" spans="10:11" x14ac:dyDescent="0.3">
      <c r="J73" s="32">
        <v>72</v>
      </c>
      <c r="K73" s="33" t="s">
        <v>219</v>
      </c>
    </row>
    <row r="74" spans="10:11" x14ac:dyDescent="0.3">
      <c r="J74" s="32">
        <v>73</v>
      </c>
      <c r="K74" s="33" t="s">
        <v>220</v>
      </c>
    </row>
    <row r="75" spans="10:11" x14ac:dyDescent="0.3">
      <c r="J75" s="32">
        <v>74</v>
      </c>
      <c r="K75" s="33" t="s">
        <v>221</v>
      </c>
    </row>
    <row r="76" spans="10:11" x14ac:dyDescent="0.3">
      <c r="J76" s="32">
        <v>75</v>
      </c>
      <c r="K76" s="33" t="s">
        <v>222</v>
      </c>
    </row>
    <row r="77" spans="10:11" x14ac:dyDescent="0.3">
      <c r="J77" s="32">
        <v>76</v>
      </c>
      <c r="K77" s="33" t="s">
        <v>223</v>
      </c>
    </row>
    <row r="78" spans="10:11" x14ac:dyDescent="0.3">
      <c r="J78" s="32">
        <v>77</v>
      </c>
      <c r="K78" s="33" t="s">
        <v>224</v>
      </c>
    </row>
    <row r="79" spans="10:11" x14ac:dyDescent="0.3">
      <c r="J79" s="32">
        <v>78</v>
      </c>
      <c r="K79" s="33" t="s">
        <v>225</v>
      </c>
    </row>
    <row r="80" spans="10:11" x14ac:dyDescent="0.3">
      <c r="J80" s="32">
        <v>79</v>
      </c>
      <c r="K80" s="33" t="s">
        <v>226</v>
      </c>
    </row>
    <row r="81" spans="10:11" x14ac:dyDescent="0.3">
      <c r="J81" s="32">
        <v>80</v>
      </c>
      <c r="K81" s="33" t="s">
        <v>227</v>
      </c>
    </row>
    <row r="82" spans="10:11" x14ac:dyDescent="0.3">
      <c r="J82" s="32">
        <v>81</v>
      </c>
      <c r="K82" s="33" t="s">
        <v>228</v>
      </c>
    </row>
    <row r="83" spans="10:11" x14ac:dyDescent="0.3">
      <c r="J83" s="32">
        <v>82</v>
      </c>
      <c r="K83" s="33" t="s">
        <v>229</v>
      </c>
    </row>
    <row r="84" spans="10:11" x14ac:dyDescent="0.3">
      <c r="J84" s="32">
        <v>83</v>
      </c>
      <c r="K84" s="33" t="s">
        <v>230</v>
      </c>
    </row>
    <row r="85" spans="10:11" x14ac:dyDescent="0.3">
      <c r="J85" s="32">
        <v>84</v>
      </c>
      <c r="K85" s="33" t="s">
        <v>231</v>
      </c>
    </row>
    <row r="86" spans="10:11" x14ac:dyDescent="0.3">
      <c r="J86" s="32">
        <v>85</v>
      </c>
      <c r="K86" s="33" t="s">
        <v>232</v>
      </c>
    </row>
    <row r="87" spans="10:11" x14ac:dyDescent="0.3">
      <c r="J87" s="32">
        <v>86</v>
      </c>
      <c r="K87" s="33" t="s">
        <v>233</v>
      </c>
    </row>
    <row r="88" spans="10:11" x14ac:dyDescent="0.3">
      <c r="J88" s="32">
        <v>87</v>
      </c>
      <c r="K88" s="33" t="s">
        <v>234</v>
      </c>
    </row>
    <row r="89" spans="10:11" x14ac:dyDescent="0.3">
      <c r="J89" s="32">
        <v>88</v>
      </c>
      <c r="K89" s="33" t="s">
        <v>235</v>
      </c>
    </row>
    <row r="90" spans="10:11" x14ac:dyDescent="0.3">
      <c r="J90" s="32">
        <v>89</v>
      </c>
      <c r="K90" s="33" t="s">
        <v>236</v>
      </c>
    </row>
    <row r="91" spans="10:11" x14ac:dyDescent="0.3">
      <c r="J91" s="32">
        <v>90</v>
      </c>
      <c r="K91" s="33" t="s">
        <v>237</v>
      </c>
    </row>
    <row r="92" spans="10:11" x14ac:dyDescent="0.3">
      <c r="J92" s="32">
        <v>91</v>
      </c>
      <c r="K92" s="33" t="s">
        <v>238</v>
      </c>
    </row>
    <row r="93" spans="10:11" x14ac:dyDescent="0.3">
      <c r="J93" s="32">
        <v>92</v>
      </c>
      <c r="K93" s="33" t="s">
        <v>239</v>
      </c>
    </row>
    <row r="94" spans="10:11" x14ac:dyDescent="0.3">
      <c r="J94" s="32">
        <v>93</v>
      </c>
      <c r="K94" s="33" t="s">
        <v>240</v>
      </c>
    </row>
    <row r="95" spans="10:11" x14ac:dyDescent="0.3">
      <c r="J95" s="32">
        <v>94</v>
      </c>
      <c r="K95" s="33" t="s">
        <v>241</v>
      </c>
    </row>
    <row r="96" spans="10:11" x14ac:dyDescent="0.3">
      <c r="J96" s="32">
        <v>95</v>
      </c>
      <c r="K96" s="33" t="s">
        <v>242</v>
      </c>
    </row>
    <row r="97" spans="10:11" x14ac:dyDescent="0.3">
      <c r="J97" s="32">
        <v>96</v>
      </c>
      <c r="K97" s="33" t="s">
        <v>243</v>
      </c>
    </row>
    <row r="98" spans="10:11" x14ac:dyDescent="0.3">
      <c r="J98" s="32">
        <v>97</v>
      </c>
      <c r="K98" s="33" t="s">
        <v>244</v>
      </c>
    </row>
    <row r="99" spans="10:11" x14ac:dyDescent="0.3">
      <c r="J99" s="32">
        <v>98</v>
      </c>
      <c r="K99" s="33" t="s">
        <v>245</v>
      </c>
    </row>
    <row r="100" spans="10:11" x14ac:dyDescent="0.3">
      <c r="J100" s="32">
        <v>99</v>
      </c>
      <c r="K100" s="33" t="s">
        <v>246</v>
      </c>
    </row>
    <row r="101" spans="10:11" x14ac:dyDescent="0.3">
      <c r="J101" s="32">
        <v>100</v>
      </c>
      <c r="K101" s="33" t="s">
        <v>247</v>
      </c>
    </row>
  </sheetData>
  <sheetProtection algorithmName="SHA-512" hashValue="SWLaZsPkzedxtw6zgQ1XC+PgHfbmT0JDLnMXdUEuEMbdmVtbDOka4LkKgo9KRo9mpI2oRTfkdL64Pe2w0U3nIA==" saltValue="87fj+ZK6IITNRgT6fhbVTQ==" spinCount="100000" sheet="1" objects="1" scenarios="1"/>
  <mergeCells count="1">
    <mergeCell ref="A1:C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S277"/>
  <sheetViews>
    <sheetView tabSelected="1" workbookViewId="0">
      <pane xSplit="7" ySplit="2" topLeftCell="H3" activePane="bottomRight" state="frozen"/>
      <selection pane="topRight" activeCell="I1" sqref="I1"/>
      <selection pane="bottomLeft" activeCell="A2" sqref="A2"/>
      <selection pane="bottomRight" activeCell="B3" sqref="B3"/>
    </sheetView>
  </sheetViews>
  <sheetFormatPr defaultColWidth="8.88671875" defaultRowHeight="14.4" x14ac:dyDescent="0.3"/>
  <cols>
    <col min="1" max="1" width="5.44140625" customWidth="1"/>
    <col min="2" max="2" width="5" customWidth="1"/>
    <col min="3" max="3" width="6.21875" customWidth="1"/>
    <col min="4" max="4" width="21.88671875" customWidth="1"/>
    <col min="5" max="5" width="8" customWidth="1"/>
    <col min="6" max="6" width="15.77734375" style="1" customWidth="1"/>
    <col min="7" max="7" width="12" customWidth="1"/>
    <col min="8" max="8" width="8.88671875" style="1" customWidth="1"/>
    <col min="9" max="9" width="7.5546875" style="1" customWidth="1"/>
    <col min="10" max="10" width="5.6640625" style="1" customWidth="1"/>
    <col min="11" max="11" width="7.21875" style="1" customWidth="1"/>
    <col min="12" max="12" width="5.109375" style="1" customWidth="1"/>
    <col min="13" max="13" width="6" style="38" customWidth="1"/>
    <col min="14" max="14" width="6.44140625" style="38" customWidth="1"/>
    <col min="15" max="15" width="10.33203125" style="39" customWidth="1"/>
    <col min="16" max="17" width="8.88671875" style="38" customWidth="1"/>
    <col min="18" max="18" width="8" style="1" customWidth="1"/>
    <col min="19" max="19" width="5.5546875" style="1" customWidth="1"/>
    <col min="20" max="20" width="7.6640625" style="1" customWidth="1"/>
    <col min="21" max="21" width="4.21875" style="1" customWidth="1"/>
    <col min="22" max="22" width="5.6640625" style="1" customWidth="1"/>
    <col min="23" max="23" width="6.44140625" style="1" customWidth="1"/>
    <col min="24" max="24" width="9.77734375" style="1" customWidth="1"/>
    <col min="25" max="25" width="7.88671875" style="1" customWidth="1"/>
    <col min="26" max="26" width="6.88671875" style="1" customWidth="1"/>
    <col min="27" max="27" width="9.77734375" style="38" customWidth="1"/>
    <col min="28" max="28" width="8" style="1" customWidth="1"/>
    <col min="29" max="29" width="6.109375" style="1" customWidth="1"/>
    <col min="30" max="30" width="8.33203125" style="1" customWidth="1"/>
    <col min="31" max="31" width="4.77734375" style="1" customWidth="1"/>
    <col min="32" max="32" width="8" style="1" customWidth="1"/>
    <col min="33" max="33" width="8.88671875" style="1" customWidth="1"/>
    <col min="34" max="34" width="10" style="1" customWidth="1"/>
    <col min="35" max="35" width="9.44140625" style="1" customWidth="1"/>
    <col min="36" max="36" width="7" style="1" customWidth="1"/>
    <col min="37" max="37" width="9.77734375" style="38" customWidth="1"/>
    <col min="38" max="38" width="8" style="1" customWidth="1"/>
    <col min="39" max="39" width="6.109375" style="1" customWidth="1"/>
    <col min="40" max="40" width="8.33203125" style="1" customWidth="1"/>
    <col min="41" max="41" width="4.77734375" style="1" customWidth="1"/>
    <col min="42" max="42" width="7.109375" style="1" customWidth="1"/>
    <col min="43" max="43" width="8.88671875" style="1" customWidth="1"/>
    <col min="44" max="44" width="10" style="1" customWidth="1"/>
    <col min="45" max="45" width="9.44140625" style="1" customWidth="1"/>
    <col min="46" max="46" width="7.5546875" style="1" customWidth="1"/>
    <col min="47" max="47" width="9.77734375" style="1" customWidth="1"/>
    <col min="48" max="48" width="8.44140625" style="1" customWidth="1"/>
    <col min="49" max="49" width="6.109375" style="1" customWidth="1"/>
    <col min="50" max="50" width="8.33203125" style="1" customWidth="1"/>
    <col min="51" max="51" width="4.77734375" style="1" customWidth="1"/>
    <col min="52" max="52" width="7.109375" style="1" customWidth="1"/>
    <col min="53" max="53" width="8.88671875" style="1" customWidth="1"/>
    <col min="54" max="54" width="10" style="1" customWidth="1"/>
    <col min="55" max="55" width="9.44140625" style="1" customWidth="1"/>
    <col min="56" max="56" width="7.33203125" style="1" customWidth="1"/>
    <col min="57" max="57" width="9.77734375" style="1" customWidth="1"/>
    <col min="58" max="58" width="8.44140625" style="1" customWidth="1"/>
    <col min="59" max="59" width="6.109375" style="1" customWidth="1"/>
    <col min="60" max="60" width="8.109375" style="1" customWidth="1"/>
    <col min="61" max="61" width="4.77734375" style="1" customWidth="1"/>
    <col min="62" max="62" width="7.109375" style="1" customWidth="1"/>
    <col min="63" max="63" width="8.88671875" style="1" customWidth="1"/>
    <col min="64" max="64" width="10" style="1" customWidth="1"/>
    <col min="65" max="65" width="9.44140625" style="1" customWidth="1"/>
    <col min="66" max="66" width="8.88671875" style="38" customWidth="1"/>
    <col min="67" max="67" width="8.88671875" style="42" customWidth="1"/>
    <col min="68" max="68" width="8.88671875" style="38" customWidth="1"/>
    <col min="69" max="69" width="10" style="43" customWidth="1"/>
    <col min="70" max="70" width="2.88671875" customWidth="1"/>
  </cols>
  <sheetData>
    <row r="1" spans="1:71" s="1" customFormat="1" x14ac:dyDescent="0.3">
      <c r="H1" s="2"/>
      <c r="I1" s="2"/>
      <c r="J1" s="41" t="s">
        <v>102</v>
      </c>
      <c r="K1" s="41"/>
      <c r="L1" s="41"/>
      <c r="M1" s="34"/>
      <c r="N1" s="34">
        <v>14</v>
      </c>
      <c r="O1" s="35">
        <v>15</v>
      </c>
      <c r="P1" s="34"/>
      <c r="Q1" s="34">
        <v>17</v>
      </c>
      <c r="R1" s="2"/>
      <c r="S1" s="55" t="s">
        <v>103</v>
      </c>
      <c r="T1" s="55"/>
      <c r="U1" s="55"/>
      <c r="V1" s="2">
        <v>22</v>
      </c>
      <c r="W1" s="2"/>
      <c r="X1" s="2">
        <v>24</v>
      </c>
      <c r="Y1" s="2"/>
      <c r="Z1" s="56" t="s">
        <v>104</v>
      </c>
      <c r="AA1" s="56"/>
      <c r="AB1" s="56"/>
      <c r="AC1" s="56"/>
      <c r="AD1" s="56"/>
      <c r="AE1" s="56"/>
      <c r="AF1" s="2"/>
      <c r="AG1" s="2"/>
      <c r="AH1" s="2"/>
      <c r="AI1" s="2"/>
      <c r="AJ1" s="57" t="s">
        <v>105</v>
      </c>
      <c r="AK1" s="57"/>
      <c r="AL1" s="57"/>
      <c r="AM1" s="57"/>
      <c r="AN1" s="57"/>
      <c r="AO1" s="57"/>
      <c r="AP1" s="2"/>
      <c r="AQ1" s="2"/>
      <c r="AR1" s="2"/>
      <c r="AS1" s="2"/>
      <c r="AT1" s="58" t="s">
        <v>106</v>
      </c>
      <c r="AU1" s="58"/>
      <c r="AV1" s="58"/>
      <c r="AW1" s="58"/>
      <c r="AX1" s="58"/>
      <c r="AY1" s="58"/>
      <c r="AZ1" s="2"/>
      <c r="BA1" s="2"/>
      <c r="BB1" s="2"/>
      <c r="BC1" s="2"/>
      <c r="BD1" s="54" t="s">
        <v>107</v>
      </c>
      <c r="BE1" s="54"/>
      <c r="BF1" s="54"/>
      <c r="BG1" s="54"/>
      <c r="BH1" s="54"/>
      <c r="BI1" s="54"/>
      <c r="BM1" s="1">
        <v>65</v>
      </c>
      <c r="BN1" s="38"/>
      <c r="BO1" s="42"/>
      <c r="BP1" s="38"/>
      <c r="BQ1" s="43"/>
      <c r="BR1" s="1" t="s">
        <v>272</v>
      </c>
    </row>
    <row r="2" spans="1:71" s="10" customFormat="1" ht="28.8" customHeight="1" x14ac:dyDescent="0.3">
      <c r="A2" s="13" t="s">
        <v>133</v>
      </c>
      <c r="B2" s="13" t="s">
        <v>0</v>
      </c>
      <c r="C2" s="13" t="s">
        <v>1</v>
      </c>
      <c r="D2" s="14" t="s">
        <v>2</v>
      </c>
      <c r="E2" s="14" t="s">
        <v>98</v>
      </c>
      <c r="F2" s="14" t="s">
        <v>87</v>
      </c>
      <c r="G2" s="13" t="s">
        <v>5</v>
      </c>
      <c r="H2" s="13" t="s">
        <v>36</v>
      </c>
      <c r="I2" s="13" t="s">
        <v>16</v>
      </c>
      <c r="J2" s="13" t="s">
        <v>18</v>
      </c>
      <c r="K2" s="13" t="s">
        <v>37</v>
      </c>
      <c r="L2" s="13" t="s">
        <v>19</v>
      </c>
      <c r="M2" s="13" t="s">
        <v>38</v>
      </c>
      <c r="N2" s="13" t="s">
        <v>17</v>
      </c>
      <c r="O2" s="15" t="s">
        <v>40</v>
      </c>
      <c r="P2" s="13" t="s">
        <v>39</v>
      </c>
      <c r="Q2" s="13" t="s">
        <v>53</v>
      </c>
      <c r="R2" s="13" t="s">
        <v>54</v>
      </c>
      <c r="S2" s="13" t="s">
        <v>20</v>
      </c>
      <c r="T2" s="13" t="s">
        <v>55</v>
      </c>
      <c r="U2" s="13" t="s">
        <v>21</v>
      </c>
      <c r="V2" s="13" t="s">
        <v>56</v>
      </c>
      <c r="W2" s="13" t="s">
        <v>57</v>
      </c>
      <c r="X2" s="13" t="s">
        <v>58</v>
      </c>
      <c r="Y2" s="13" t="s">
        <v>59</v>
      </c>
      <c r="Z2" s="13" t="s">
        <v>30</v>
      </c>
      <c r="AA2" s="13" t="s">
        <v>60</v>
      </c>
      <c r="AB2" s="13" t="s">
        <v>54</v>
      </c>
      <c r="AC2" s="13" t="s">
        <v>22</v>
      </c>
      <c r="AD2" s="13" t="s">
        <v>61</v>
      </c>
      <c r="AE2" s="13" t="s">
        <v>23</v>
      </c>
      <c r="AF2" s="13" t="s">
        <v>62</v>
      </c>
      <c r="AG2" s="13" t="s">
        <v>63</v>
      </c>
      <c r="AH2" s="13" t="s">
        <v>64</v>
      </c>
      <c r="AI2" s="13" t="s">
        <v>65</v>
      </c>
      <c r="AJ2" s="13" t="s">
        <v>31</v>
      </c>
      <c r="AK2" s="13" t="s">
        <v>66</v>
      </c>
      <c r="AL2" s="13" t="s">
        <v>67</v>
      </c>
      <c r="AM2" s="13" t="s">
        <v>24</v>
      </c>
      <c r="AN2" s="13" t="s">
        <v>68</v>
      </c>
      <c r="AO2" s="13" t="s">
        <v>25</v>
      </c>
      <c r="AP2" s="13" t="s">
        <v>69</v>
      </c>
      <c r="AQ2" s="13" t="s">
        <v>70</v>
      </c>
      <c r="AR2" s="13" t="s">
        <v>71</v>
      </c>
      <c r="AS2" s="13" t="s">
        <v>72</v>
      </c>
      <c r="AT2" s="13" t="s">
        <v>32</v>
      </c>
      <c r="AU2" s="13" t="s">
        <v>73</v>
      </c>
      <c r="AV2" s="13" t="s">
        <v>74</v>
      </c>
      <c r="AW2" s="13" t="s">
        <v>26</v>
      </c>
      <c r="AX2" s="13" t="s">
        <v>75</v>
      </c>
      <c r="AY2" s="13" t="s">
        <v>27</v>
      </c>
      <c r="AZ2" s="13" t="s">
        <v>76</v>
      </c>
      <c r="BA2" s="13" t="s">
        <v>77</v>
      </c>
      <c r="BB2" s="13" t="s">
        <v>78</v>
      </c>
      <c r="BC2" s="13" t="s">
        <v>79</v>
      </c>
      <c r="BD2" s="13" t="s">
        <v>33</v>
      </c>
      <c r="BE2" s="13" t="s">
        <v>80</v>
      </c>
      <c r="BF2" s="13" t="s">
        <v>81</v>
      </c>
      <c r="BG2" s="13" t="s">
        <v>28</v>
      </c>
      <c r="BH2" s="13" t="s">
        <v>141</v>
      </c>
      <c r="BI2" s="13" t="s">
        <v>29</v>
      </c>
      <c r="BJ2" s="13" t="s">
        <v>82</v>
      </c>
      <c r="BK2" s="13" t="s">
        <v>83</v>
      </c>
      <c r="BL2" s="13" t="s">
        <v>84</v>
      </c>
      <c r="BM2" s="13" t="s">
        <v>85</v>
      </c>
      <c r="BN2" s="13" t="s">
        <v>86</v>
      </c>
      <c r="BO2" s="16" t="s">
        <v>88</v>
      </c>
      <c r="BP2" s="16" t="s">
        <v>89</v>
      </c>
      <c r="BQ2" s="44" t="s">
        <v>93</v>
      </c>
    </row>
    <row r="3" spans="1:71" x14ac:dyDescent="0.3">
      <c r="A3" s="17">
        <v>1</v>
      </c>
      <c r="B3" s="18" t="s">
        <v>130</v>
      </c>
      <c r="C3" s="18">
        <v>1</v>
      </c>
      <c r="D3" s="19" t="s">
        <v>131</v>
      </c>
      <c r="E3" s="20" t="s">
        <v>128</v>
      </c>
      <c r="F3" s="21" t="s">
        <v>132</v>
      </c>
      <c r="G3" s="22">
        <v>419000001</v>
      </c>
      <c r="H3" s="31">
        <v>80</v>
      </c>
      <c r="I3" s="25">
        <v>20</v>
      </c>
      <c r="J3" s="40">
        <v>56</v>
      </c>
      <c r="K3" s="36" t="str">
        <f>IF(OR(J3="",J3="AB"),"",IF(J3/H3*100&gt;=90,"O",IF(J3/H3*100&gt;=80,"A+",IF(J3/H3*100&gt;=70,"A",IF(J3/H3*100&gt;=60,"B+",IF(J3/H3*100&gt;=50,"B",IF(J3/H3*100&gt;=40,"C",IF(J3/H3*100&gt;=30,"P","F"))))))))</f>
        <v>A</v>
      </c>
      <c r="L3" s="40">
        <v>26</v>
      </c>
      <c r="M3" s="36" t="str">
        <f>IF(OR(L3="",L3="AB"),"",IF(L3/I3*100&gt;=90,"O",IF(L3/I3*100&gt;=80,"A+",IF(L3/I3*100&gt;=70,"A",IF(L3/I3*100&gt;=60,"B+",IF(L3/I3*100&gt;=50,"B",IF(L3/I3*100&gt;=40,"C",IF(L3/I3*100&gt;=30,"P","F"))))))))</f>
        <v>O</v>
      </c>
      <c r="N3" s="36">
        <f>IF(SUM(J3,L3)=0,"",SUM(J3,L3))</f>
        <v>82</v>
      </c>
      <c r="O3" s="35" t="str">
        <f>IFERROR(VLOOKUP(N3,INSTRUCTION!$J$1:$K$101,2),"")</f>
        <v>Eighty Two</v>
      </c>
      <c r="P3" s="36" t="str">
        <f>IF(O3="","",IF(OR(J3="AB",L3="AB",K3="F",M3="F"),"N.A.",IF(N3&gt;=90,"O",IF(N3&gt;=80,"A+",IF(N3&gt;=70,"A",IF(N3&gt;=60,"B+",IF(N3&gt;=50,"B",IF(N3&gt;=40,"C",IF(N3&gt;=30,"P",IF(N3=0,"","F"))))))))))</f>
        <v>A+</v>
      </c>
      <c r="Q3" s="37">
        <f>IF(S3="","",80)</f>
        <v>80</v>
      </c>
      <c r="R3" s="36">
        <f>IF(U3="","",20)</f>
        <v>20</v>
      </c>
      <c r="S3" s="40">
        <v>25</v>
      </c>
      <c r="T3" s="36" t="str">
        <f>IF(OR(S3="",S3="AB"),"",IF(S3/Q3*100&gt;=90,"O",IF(S3/Q3*100&gt;=80,"A+",IF(S3/Q3*100&gt;=70,"A",IF(S3/Q3*100&gt;=60,"B+",IF(S3/Q3*100&gt;=50,"B",IF(S3/Q3*100&gt;=40,"C",IF(S3/Q3*100&gt;=30,"P","F"))))))))</f>
        <v>P</v>
      </c>
      <c r="U3" s="40">
        <v>19</v>
      </c>
      <c r="V3" s="36" t="str">
        <f>IF(OR(U3="",U3="AB"),"",IF(U3/R3*100&gt;=90,"O",IF(U3/R3*100&gt;=80,"A+",IF(U3/R3*100&gt;=70,"A",IF(U3/R3*100&gt;=60,"B+",IF(U3/R3*100&gt;=50,"B",IF(U3/R3*100&gt;=40,"C",IF(U3/R3*100&gt;=30,"P","F"))))))))</f>
        <v>O</v>
      </c>
      <c r="W3" s="36">
        <f>IF(SUM(S3,U3)=0,"",SUM(S3,U3))</f>
        <v>44</v>
      </c>
      <c r="X3" s="35" t="str">
        <f>IFERROR(VLOOKUP(W3,INSTRUCTION!$J$1:$K$101,2),"")</f>
        <v>Forty Four</v>
      </c>
      <c r="Y3" s="36" t="str">
        <f>IF(X3="","",IF(OR(S3="AB",U3="AB",T3="F",V3="F"),"N.A.",IF(W3&gt;=90,"O",IF(W3&gt;=80,"A+",IF(W3&gt;=70,"A",IF(W3&gt;=60,"B+",IF(W3&gt;=50,"B",IF(W3&gt;=40,"C",IF(W3&gt;=30,"P",IF(W3=0,"","F"))))))))))</f>
        <v>C</v>
      </c>
      <c r="Z3" s="18" t="s">
        <v>3</v>
      </c>
      <c r="AA3" s="18">
        <v>80</v>
      </c>
      <c r="AB3" s="36">
        <f>IF(AA3="","",100-AA3)</f>
        <v>20</v>
      </c>
      <c r="AC3" s="40">
        <v>24</v>
      </c>
      <c r="AD3" s="36" t="str">
        <f>IF(OR(AC3="",AC3="AB"),"",IF(AC3/AA3*100&gt;=90,"O",IF(AC3/AA3*100&gt;=80,"A+",IF(AC3/AA3*100&gt;=70,"A",IF(AC3/AA3*100&gt;=60,"B+",IF(AC3/AA3*100&gt;=50,"B",IF(AC3/AA3*100&gt;=40,"C",IF(AC3/AA3*100&gt;=30,"P","F"))))))))</f>
        <v>P</v>
      </c>
      <c r="AE3" s="40">
        <v>19</v>
      </c>
      <c r="AF3" s="36" t="str">
        <f>IF(OR(AE3="",AE3="AB"),"",IF(AE3/AB3*100&gt;=90,"O",IF(AE3/AB3*100&gt;=80,"A+",IF(AE3/AB3*100&gt;=70,"A",IF(AE3/AB3*100&gt;=60,"B+",IF(AE3/AB3*100&gt;=50,"B",IF(AE3/AB3*100&gt;=40,"C",IF(AE3/AB3*100&gt;=30,"P","F"))))))))</f>
        <v>O</v>
      </c>
      <c r="AG3" s="36">
        <f>IF(SUM(AC3,AE3)=0,"",SUM(AC3,AE3))</f>
        <v>43</v>
      </c>
      <c r="AH3" s="35" t="str">
        <f>IFERROR(VLOOKUP(AG3,INSTRUCTION!$J$1:$K$101,2),"")</f>
        <v>Forty Three</v>
      </c>
      <c r="AI3" s="36" t="str">
        <f>IF(AH3="","",IF(OR(AC3="AB",AE3="AB",AD3="F",AF3="F"),"N.A.",IF(AG3&gt;=90,"O",IF(AG3&gt;=80,"A+",IF(AG3&gt;=70,"A",IF(AG3&gt;=60,"B+",IF(AG3&gt;=50,"B",IF(AG3&gt;=40,"C",IF(AG3&gt;=30,"P",IF(AG3=0,"","F"))))))))))</f>
        <v>C</v>
      </c>
      <c r="AJ3" s="18" t="s">
        <v>34</v>
      </c>
      <c r="AK3" s="18">
        <v>80</v>
      </c>
      <c r="AL3" s="36">
        <f>IF(AK3="","",100-AK3)</f>
        <v>20</v>
      </c>
      <c r="AM3" s="40">
        <v>60</v>
      </c>
      <c r="AN3" s="36" t="str">
        <f>IF(OR(AM3="",AM3="AB"),"",IF(AM3/AK3*100&gt;=90,"O",IF(AM3/AK3*100&gt;=80,"A+",IF(AM3/AK3*100&gt;=70,"A",IF(AM3/AK3*100&gt;=60,"B+",IF(AM3/AK3*100&gt;=50,"B",IF(AM3/AK3*100&gt;=40,"C",IF(AM3/AK3*100&gt;=30,"P","F"))))))))</f>
        <v>A</v>
      </c>
      <c r="AO3" s="40">
        <v>19</v>
      </c>
      <c r="AP3" s="36" t="str">
        <f>IF(OR(AO3="",AO3="AB"),"",IF(AO3/AL3*100&gt;=90,"O",IF(AO3/AL3*100&gt;=80,"A+",IF(AO3/AL3*100&gt;=70,"A",IF(AO3/AL3*100&gt;=60,"B+",IF(AO3/AL3*100&gt;=50,"B",IF(AO3/AL3*100&gt;=40,"C",IF(AO3/AL3*100&gt;=30,"P","F"))))))))</f>
        <v>O</v>
      </c>
      <c r="AQ3" s="36">
        <f>IF(SUM(AM3,AO3)=0,"",SUM(AM3,AO3))</f>
        <v>79</v>
      </c>
      <c r="AR3" s="35" t="str">
        <f>IFERROR(VLOOKUP(AQ3,INSTRUCTION!$J$1:$K$101,2),"")</f>
        <v>Seventy Nine</v>
      </c>
      <c r="AS3" s="36" t="str">
        <f>IF(AR3="","",IF(OR(AM3="AB",AO3="AB",AN3="F",AP3="F"),"N.A.",IF(AQ3&gt;=90,"O",IF(AQ3&gt;=80,"A+",IF(AQ3&gt;=70,"A",IF(AQ3&gt;=60,"B+",IF(AQ3&gt;=50,"B",IF(AQ3&gt;=40,"C",IF(AQ3&gt;=30,"P",IF(AQ3=0,"","F"))))))))))</f>
        <v>A</v>
      </c>
      <c r="AT3" s="18" t="s">
        <v>35</v>
      </c>
      <c r="AU3" s="40">
        <v>80</v>
      </c>
      <c r="AV3" s="36">
        <f>IF(AU3="","",100-AU3)</f>
        <v>20</v>
      </c>
      <c r="AW3" s="40">
        <v>64</v>
      </c>
      <c r="AX3" s="36" t="str">
        <f>IF(OR(AW3="",AW3="AB"),"",IF(AW3/AU3*100&gt;=90,"O",IF(AW3/AU3*100&gt;=80,"A+",IF(AW3/AU3*100&gt;=70,"A",IF(AW3/AU3*100&gt;=60,"B+",IF(AW3/AU3*100&gt;=50,"B",IF(AW3/AU3*100&gt;=40,"C",IF(AW3/AU3*100&gt;=30,"P","F"))))))))</f>
        <v>A+</v>
      </c>
      <c r="AY3" s="40">
        <v>19</v>
      </c>
      <c r="AZ3" s="36" t="str">
        <f>IF(OR(AY3="",AY3="AB"),"",IF(AY3/AV3*100&gt;=90,"O",IF(AY3/AV3*100&gt;=80,"A+",IF(AY3/AV3*100&gt;=70,"A",IF(AY3/AV3*100&gt;=60,"B+",IF(AY3/AV3*100&gt;=50,"B",IF(AY3/AV3*100&gt;=40,"C",IF(AY3/AV3*100&gt;=30,"P","F"))))))))</f>
        <v>O</v>
      </c>
      <c r="BA3" s="36">
        <f>IF(SUM(AW3,AY3)=0,"",SUM(AW3,AY3))</f>
        <v>83</v>
      </c>
      <c r="BB3" s="35" t="str">
        <f>IFERROR(VLOOKUP(BA3,INSTRUCTION!$J$1:$K$101,2),"")</f>
        <v>Eighty Three</v>
      </c>
      <c r="BC3" s="36" t="str">
        <f>IF(BB3="","",IF(OR(AW3="AB",AY3="AB",AX3="F",AZ3="F"),"N.A.",IF(BA3&gt;=90,"O",IF(BA3&gt;=80,"A+",IF(BA3&gt;=70,"A",IF(BA3&gt;=60,"B+",IF(BA3&gt;=50,"B",IF(BA3&gt;=40,"C",IF(BA3&gt;=30,"P",IF(BA3=0,"","F"))))))))))</f>
        <v>A+</v>
      </c>
      <c r="BD3" s="18" t="s">
        <v>248</v>
      </c>
      <c r="BE3" s="40">
        <v>70</v>
      </c>
      <c r="BF3" s="36">
        <f>IF(BE3="","",100-BE3)</f>
        <v>30</v>
      </c>
      <c r="BG3" s="40" t="s">
        <v>147</v>
      </c>
      <c r="BH3" s="36" t="str">
        <f>IF(OR(BG3="",BG3="AB"),"",IF(BG3/BE3*100&gt;=90,"O",IF(BG3/BE3*100&gt;=80,"A+",IF(BG3/BE3*100&gt;=70,"A",IF(BG3/BE3*100&gt;=60,"B+",IF(BG3/BE3*100&gt;=50,"B",IF(BG3/BE3*100&gt;=40,"C",IF(BG3/BE3*100&gt;=30,"P","F"))))))))</f>
        <v/>
      </c>
      <c r="BI3" s="40" t="s">
        <v>147</v>
      </c>
      <c r="BJ3" s="36" t="str">
        <f>IF(OR(BI3="",BI3="AB"),"",IF(BI3/BF3*100&gt;=90,"O",IF(BI3/BF3*100&gt;=80,"A+",IF(BI3/BF3*100&gt;=70,"A",IF(BI3/BF3*100&gt;=60,"B+",IF(BI3/BF3*100&gt;=50,"B",IF(BI3/BF3*100&gt;=40,"C",IF(BI3/BF3*100&gt;=30,"P","F"))))))))</f>
        <v/>
      </c>
      <c r="BK3" s="36" t="str">
        <f>IF(SUM(BG3,BI3)=0,"",SUM(BG3,BI3))</f>
        <v/>
      </c>
      <c r="BL3" s="35" t="str">
        <f>IFERROR(VLOOKUP(BK3,INSTRUCTION!$J$1:$K$101,2),"")</f>
        <v/>
      </c>
      <c r="BM3" s="36" t="str">
        <f>IF(BL3="","",IF(OR(BG3="AB",BI3="AB",BH3="F",BJ3="F"),"N.A.",IF(BK3&gt;=90,"O",IF(BK3&gt;=80,"A+",IF(BK3&gt;=70,"A",IF(BK3&gt;=60,"B+",IF(BK3&gt;=50,"B",IF(BK3&gt;=40,"C",IF(BK3&gt;=30,"P",IF(BK3=0,"","F"))))))))))</f>
        <v/>
      </c>
      <c r="BN3" s="36">
        <f>IFERROR(SUMPRODUCT(LARGE((N3,W3,AG3,AQ3,BA3,BK3),{1,2,3,4,5})),"")</f>
        <v>331</v>
      </c>
      <c r="BO3" s="36">
        <f>IFERROR(ROUND(BN3/5,2),"")</f>
        <v>66.2</v>
      </c>
      <c r="BP3" s="36" t="str">
        <f t="shared" ref="BP3:BP4" si="0">IF(BO3="","",IF(BO3&gt;=90,"O",IF(BO3&gt;=80,"A+",IF(BO3&gt;=70,"A",IF(BO3&gt;=60,"B+",IF(BO3&gt;=50,"B",IF(BO3&gt;=40,"C",IF(BO3&gt;=30,"P",IF(BO3=0,"","F")))))))))</f>
        <v>B+</v>
      </c>
      <c r="BQ3" s="45" t="str">
        <f>IF(BN3="","",IF(OR(P3="N.A.",Y3="N.A."),"FAILED",IF((COUNTIF(AI3:BM3,"N.A.")&gt;1),"FAILED","PASSED")))</f>
        <v>PASSED</v>
      </c>
    </row>
    <row r="4" spans="1:71" x14ac:dyDescent="0.3">
      <c r="A4" s="17">
        <v>2</v>
      </c>
      <c r="B4" s="18" t="s">
        <v>114</v>
      </c>
      <c r="C4" s="18">
        <v>2</v>
      </c>
      <c r="D4" s="19" t="s">
        <v>138</v>
      </c>
      <c r="E4" s="20" t="s">
        <v>129</v>
      </c>
      <c r="F4" s="21" t="s">
        <v>139</v>
      </c>
      <c r="G4" s="22">
        <v>419000002</v>
      </c>
      <c r="H4" s="31">
        <v>80</v>
      </c>
      <c r="I4" s="25">
        <v>20</v>
      </c>
      <c r="J4" s="40">
        <v>30</v>
      </c>
      <c r="K4" s="36" t="str">
        <f t="shared" ref="K4:K67" si="1">IF(OR(J4=0,J4="AB"),"",IF(J4/H4*100&gt;=90,"O",IF(J4/H4*100&gt;=80,"A+",IF(J4/H4*100&gt;=70,"A",IF(J4/H4*100&gt;=60,"B+",IF(J4/H4*100&gt;=50,"B",IF(J4/H4*100&gt;=40,"C",IF(J4/H4*100&gt;=30,"P","F"))))))))</f>
        <v>P</v>
      </c>
      <c r="L4" s="18">
        <v>20</v>
      </c>
      <c r="M4" s="36" t="str">
        <f t="shared" ref="M4:M67" si="2">IF(OR(L4="",L4="AB"),"",IF(L4/I4*100&gt;=90,"O",IF(L4/I4*100&gt;=80,"A+",IF(L4/I4*100&gt;=70,"A",IF(L4/I4*100&gt;=60,"B+",IF(L4/I4*100&gt;=50,"B",IF(L4/I4*100&gt;=40,"C",IF(L4/I4*100&gt;=30,"P","F"))))))))</f>
        <v>O</v>
      </c>
      <c r="N4" s="36">
        <f t="shared" ref="N4:N67" si="3">IF(SUM(J4,L4)=0,"",SUM(J4,L4))</f>
        <v>50</v>
      </c>
      <c r="O4" s="35" t="str">
        <f>IFERROR(VLOOKUP(N4,INSTRUCTION!$J$1:$K$101,2),"")</f>
        <v xml:space="preserve">Fifty </v>
      </c>
      <c r="P4" s="36" t="str">
        <f t="shared" ref="P4:P67" si="4">IF(O4="","",IF(OR(J4="AB",L4="AB",K4="F",M4="F"),"N.A.",IF(N4&gt;=90,"O",IF(N4&gt;=80,"A+",IF(N4&gt;=70,"A",IF(N4&gt;=60,"B+",IF(N4&gt;=50,"B",IF(N4&gt;=40,"C",IF(N4&gt;=30,"P",IF(N4=0,"","F"))))))))))</f>
        <v>B</v>
      </c>
      <c r="Q4" s="37">
        <f t="shared" ref="Q4:Q67" si="5">IF(S4="","",80)</f>
        <v>80</v>
      </c>
      <c r="R4" s="36">
        <f t="shared" ref="R4:R67" si="6">IF(U4="","",20)</f>
        <v>20</v>
      </c>
      <c r="S4" s="18">
        <v>60</v>
      </c>
      <c r="T4" s="36" t="str">
        <f t="shared" ref="T4:T67" si="7">IF(OR(S4="",S4="AB"),"",IF(S4/Q4*100&gt;=90,"O",IF(S4/Q4*100&gt;=80,"A+",IF(S4/Q4*100&gt;=70,"A",IF(S4/Q4*100&gt;=60,"B+",IF(S4/Q4*100&gt;=50,"B",IF(S4/Q4*100&gt;=40,"C",IF(S4/Q4*100&gt;=30,"P","F"))))))))</f>
        <v>A</v>
      </c>
      <c r="U4" s="18">
        <v>20</v>
      </c>
      <c r="V4" s="36" t="str">
        <f t="shared" ref="V4:V67" si="8">IF(OR(U4="",U4="AB"),"",IF(U4/R4*100&gt;=90,"O",IF(U4/R4*100&gt;=80,"A+",IF(U4/R4*100&gt;=70,"A",IF(U4/R4*100&gt;=60,"B+",IF(U4/R4*100&gt;=50,"B",IF(U4/R4*100&gt;=40,"C",IF(U4/R4*100&gt;=30,"P","F"))))))))</f>
        <v>O</v>
      </c>
      <c r="W4" s="36">
        <f t="shared" ref="W4:W67" si="9">IF(SUM(S4,U4)=0,"",SUM(S4,U4))</f>
        <v>80</v>
      </c>
      <c r="X4" s="35" t="str">
        <f>IFERROR(VLOOKUP(W4,INSTRUCTION!$J$1:$K$101,2),"")</f>
        <v xml:space="preserve">Eighty </v>
      </c>
      <c r="Y4" s="36" t="str">
        <f t="shared" ref="Y4:Y67" si="10">IF(X4="","",IF(OR(S4="AB",U4="AB",T4="F",V4="F"),"N.A.",IF(W4&gt;=90,"O",IF(W4&gt;=80,"A+",IF(W4&gt;=70,"A",IF(W4&gt;=60,"B+",IF(W4&gt;=50,"B",IF(W4&gt;=40,"C",IF(W4&gt;=30,"P",IF(W4=0,"","F"))))))))))</f>
        <v>A+</v>
      </c>
      <c r="Z4" s="18" t="s">
        <v>95</v>
      </c>
      <c r="AA4" s="18">
        <v>70</v>
      </c>
      <c r="AB4" s="36">
        <f t="shared" ref="AB4:AB67" si="11">IF(AA4="","",100-AA4)</f>
        <v>30</v>
      </c>
      <c r="AC4" s="18">
        <v>67</v>
      </c>
      <c r="AD4" s="36" t="str">
        <f t="shared" ref="AD4:AD67" si="12">IF(OR(AC4="",AC4="AB"),"",IF(AC4/AA4*100&gt;=90,"O",IF(AC4/AA4*100&gt;=80,"A+",IF(AC4/AA4*100&gt;=70,"A",IF(AC4/AA4*100&gt;=60,"B+",IF(AC4/AA4*100&gt;=50,"B",IF(AC4/AA4*100&gt;=40,"C",IF(AC4/AA4*100&gt;=30,"P","F"))))))))</f>
        <v>O</v>
      </c>
      <c r="AE4" s="18">
        <v>25</v>
      </c>
      <c r="AF4" s="36" t="str">
        <f t="shared" ref="AF4:AF67" si="13">IF(OR(AE4="",AE4="AB"),"",IF(AE4/AB4*100&gt;=90,"O",IF(AE4/AB4*100&gt;=80,"A+",IF(AE4/AB4*100&gt;=70,"A",IF(AE4/AB4*100&gt;=60,"B+",IF(AE4/AB4*100&gt;=50,"B",IF(AE4/AB4*100&gt;=40,"C",IF(AE4/AB4*100&gt;=30,"P","F"))))))))</f>
        <v>A+</v>
      </c>
      <c r="AG4" s="36">
        <f t="shared" ref="AG4:AG67" si="14">IF(SUM(AC4,AE4)=0,"",SUM(AC4,AE4))</f>
        <v>92</v>
      </c>
      <c r="AH4" s="35" t="str">
        <f>IFERROR(VLOOKUP(AG4,INSTRUCTION!$J$1:$K$101,2),"")</f>
        <v>Ninety Two</v>
      </c>
      <c r="AI4" s="36" t="str">
        <f t="shared" ref="AI4:AI67" si="15">IF(AH4="","",IF(OR(AC4="AB",AE4="AB",AD4="F",AF4="F"),"N.A.",IF(AG4&gt;=90,"O",IF(AG4&gt;=80,"A+",IF(AG4&gt;=70,"A",IF(AG4&gt;=60,"B+",IF(AG4&gt;=50,"B",IF(AG4&gt;=40,"C",IF(AG4&gt;=30,"P",IF(AG4=0,"","F"))))))))))</f>
        <v>O</v>
      </c>
      <c r="AJ4" s="18" t="s">
        <v>96</v>
      </c>
      <c r="AK4" s="18">
        <v>70</v>
      </c>
      <c r="AL4" s="36">
        <f t="shared" ref="AL4:AL67" si="16">IF(AK4="","",100-AK4)</f>
        <v>30</v>
      </c>
      <c r="AM4" s="40">
        <v>50</v>
      </c>
      <c r="AN4" s="36" t="str">
        <f t="shared" ref="AN4:AN67" si="17">IF(OR(AM4="",AM4="AB"),"",IF(AM4/AK4*100&gt;=90,"O",IF(AM4/AK4*100&gt;=80,"A+",IF(AM4/AK4*100&gt;=70,"A",IF(AM4/AK4*100&gt;=60,"B+",IF(AM4/AK4*100&gt;=50,"B",IF(AM4/AK4*100&gt;=40,"C",IF(AM4/AK4*100&gt;=30,"P","F"))))))))</f>
        <v>A</v>
      </c>
      <c r="AO4" s="18">
        <v>24</v>
      </c>
      <c r="AP4" s="36" t="str">
        <f t="shared" ref="AP4:AP67" si="18">IF(OR(AO4="",AO4="AB"),"",IF(AO4/AL4*100&gt;=90,"O",IF(AO4/AL4*100&gt;=80,"A+",IF(AO4/AL4*100&gt;=70,"A",IF(AO4/AL4*100&gt;=60,"B+",IF(AO4/AL4*100&gt;=50,"B",IF(AO4/AL4*100&gt;=40,"C",IF(AO4/AL4*100&gt;=30,"P","F"))))))))</f>
        <v>A+</v>
      </c>
      <c r="AQ4" s="36">
        <f t="shared" ref="AQ4:AQ67" si="19">IF(SUM(AM4,AO4)=0,"",SUM(AM4,AO4))</f>
        <v>74</v>
      </c>
      <c r="AR4" s="35" t="str">
        <f>IFERROR(VLOOKUP(AQ4,INSTRUCTION!$J$1:$K$101,2),"")</f>
        <v>Seventy Four</v>
      </c>
      <c r="AS4" s="36" t="str">
        <f t="shared" ref="AS4:AS67" si="20">IF(AR4="","",IF(OR(AM4="AB",AO4="AB",AN4="F",AP4="F"),"N.A.",IF(AQ4&gt;=90,"O",IF(AQ4&gt;=80,"A+",IF(AQ4&gt;=70,"A",IF(AQ4&gt;=60,"B+",IF(AQ4&gt;=50,"B",IF(AQ4&gt;=40,"C",IF(AQ4&gt;=30,"P",IF(AQ4=0,"","F"))))))))))</f>
        <v>A</v>
      </c>
      <c r="AT4" s="18" t="s">
        <v>4</v>
      </c>
      <c r="AU4" s="18">
        <v>80</v>
      </c>
      <c r="AV4" s="36">
        <f t="shared" ref="AV4:AV67" si="21">IF(AU4="","",100-AU4)</f>
        <v>20</v>
      </c>
      <c r="AW4" s="40">
        <v>61</v>
      </c>
      <c r="AX4" s="36" t="str">
        <f t="shared" ref="AX4:AX67" si="22">IF(OR(AW4="",AW4="AB"),"",IF(AW4/AU4*100&gt;=90,"O",IF(AW4/AU4*100&gt;=80,"A+",IF(AW4/AU4*100&gt;=70,"A",IF(AW4/AU4*100&gt;=60,"B+",IF(AW4/AU4*100&gt;=50,"B",IF(AW4/AU4*100&gt;=40,"C",IF(AW4/AU4*100&gt;=30,"P","F"))))))))</f>
        <v>A</v>
      </c>
      <c r="AY4" s="18">
        <v>19</v>
      </c>
      <c r="AZ4" s="36" t="str">
        <f t="shared" ref="AZ4:AZ67" si="23">IF(OR(AY4="",AY4="AB"),"",IF(AY4/AV4*100&gt;=90,"O",IF(AY4/AV4*100&gt;=80,"A+",IF(AY4/AV4*100&gt;=70,"A",IF(AY4/AV4*100&gt;=60,"B+",IF(AY4/AV4*100&gt;=50,"B",IF(AY4/AV4*100&gt;=40,"C",IF(AY4/AV4*100&gt;=30,"P","F"))))))))</f>
        <v>O</v>
      </c>
      <c r="BA4" s="36">
        <f t="shared" ref="BA4:BA67" si="24">IF(SUM(AW4,AY4)=0,"",SUM(AW4,AY4))</f>
        <v>80</v>
      </c>
      <c r="BB4" s="35" t="str">
        <f>IFERROR(VLOOKUP(BA4,INSTRUCTION!$J$1:$K$101,2),"")</f>
        <v xml:space="preserve">Eighty </v>
      </c>
      <c r="BC4" s="36" t="str">
        <f t="shared" ref="BC4:BC67" si="25">IF(BB4="","",IF(OR(AW4="AB",AY4="AB",AX4="F",AZ4="F"),"N.A.",IF(BA4&gt;=90,"O",IF(BA4&gt;=80,"A+",IF(BA4&gt;=70,"A",IF(BA4&gt;=60,"B+",IF(BA4&gt;=50,"B",IF(BA4&gt;=40,"C",IF(BA4&gt;=30,"P",IF(BA4=0,"","F"))))))))))</f>
        <v>A+</v>
      </c>
      <c r="BD4" s="18" t="s">
        <v>97</v>
      </c>
      <c r="BE4" s="40">
        <v>70</v>
      </c>
      <c r="BF4" s="36">
        <f t="shared" ref="BF4:BF67" si="26">IF(BE4="","",100-BE4)</f>
        <v>30</v>
      </c>
      <c r="BG4" s="18">
        <v>64</v>
      </c>
      <c r="BH4" s="36" t="str">
        <f t="shared" ref="BH4:BH67" si="27">IF(OR(BG4="",BG4="AB"),"",IF(BG4/BE4*100&gt;=90,"O",IF(BG4/BE4*100&gt;=80,"A+",IF(BG4/BE4*100&gt;=70,"A",IF(BG4/BE4*100&gt;=60,"B+",IF(BG4/BE4*100&gt;=50,"B",IF(BG4/BE4*100&gt;=40,"C",IF(BG4/BE4*100&gt;=30,"P","F"))))))))</f>
        <v>O</v>
      </c>
      <c r="BI4" s="18">
        <v>30</v>
      </c>
      <c r="BJ4" s="36" t="str">
        <f t="shared" ref="BJ4:BJ67" si="28">IF(OR(BI4="",BI4="AB"),"",IF(BI4/BF4*100&gt;=90,"O",IF(BI4/BF4*100&gt;=80,"A+",IF(BI4/BF4*100&gt;=70,"A",IF(BI4/BF4*100&gt;=60,"B+",IF(BI4/BF4*100&gt;=50,"B",IF(BI4/BF4*100&gt;=40,"C",IF(BI4/BF4*100&gt;=30,"P","F"))))))))</f>
        <v>O</v>
      </c>
      <c r="BK4" s="36">
        <f t="shared" ref="BK4:BK67" si="29">IF(SUM(BG4,BI4)=0,"",SUM(BG4,BI4))</f>
        <v>94</v>
      </c>
      <c r="BL4" s="35" t="str">
        <f>IFERROR(VLOOKUP(BK4,INSTRUCTION!$J$1:$K$101,2),"")</f>
        <v>Ninety Four</v>
      </c>
      <c r="BM4" s="36" t="str">
        <f t="shared" ref="BM4:BM67" si="30">IF(BL4="","",IF(OR(BG4="AB",BI4="AB",BH4="F",BJ4="F"),"N.A.",IF(BK4&gt;=90,"O",IF(BK4&gt;=80,"A+",IF(BK4&gt;=70,"A",IF(BK4&gt;=60,"B+",IF(BK4&gt;=50,"B",IF(BK4&gt;=40,"C",IF(BK4&gt;=30,"P",IF(BK4=0,"","F"))))))))))</f>
        <v>O</v>
      </c>
      <c r="BN4" s="36">
        <f>IFERROR(SUMPRODUCT(LARGE((N4,W4,AG4,AQ4,BA4,BK4),{1,2,3,4,5})),"")</f>
        <v>420</v>
      </c>
      <c r="BO4" s="36">
        <f t="shared" ref="BO4:BO67" si="31">IFERROR(ROUND(BN4/5,2),"")</f>
        <v>84</v>
      </c>
      <c r="BP4" s="36" t="str">
        <f t="shared" si="0"/>
        <v>A+</v>
      </c>
      <c r="BQ4" s="45" t="str">
        <f t="shared" ref="BQ4:BQ67" si="32">IF(BN4="","",IF(OR(P4="N.A.",Y4="N.A."),"FAILED",IF((COUNTIF(AI4:BM4,"N.A.")&gt;1),"FAILED","PASSED")))</f>
        <v>PASSED</v>
      </c>
    </row>
    <row r="5" spans="1:71" x14ac:dyDescent="0.3">
      <c r="A5" s="17">
        <v>3</v>
      </c>
      <c r="B5" s="18" t="s">
        <v>130</v>
      </c>
      <c r="C5" s="18">
        <v>3</v>
      </c>
      <c r="D5" s="19" t="s">
        <v>145</v>
      </c>
      <c r="E5" s="20" t="s">
        <v>128</v>
      </c>
      <c r="F5" s="21" t="s">
        <v>146</v>
      </c>
      <c r="G5" s="22">
        <v>420000003</v>
      </c>
      <c r="H5" s="31">
        <v>80</v>
      </c>
      <c r="I5" s="25">
        <v>20</v>
      </c>
      <c r="J5" s="40">
        <v>20</v>
      </c>
      <c r="K5" s="36" t="str">
        <f t="shared" si="1"/>
        <v>F</v>
      </c>
      <c r="L5" s="18">
        <v>20</v>
      </c>
      <c r="M5" s="36" t="str">
        <f t="shared" si="2"/>
        <v>O</v>
      </c>
      <c r="N5" s="36">
        <f t="shared" si="3"/>
        <v>40</v>
      </c>
      <c r="O5" s="35" t="str">
        <f>IFERROR(VLOOKUP(N5,INSTRUCTION!$J$1:$K$101,2),"")</f>
        <v xml:space="preserve">Forty </v>
      </c>
      <c r="P5" s="36" t="str">
        <f t="shared" si="4"/>
        <v>N.A.</v>
      </c>
      <c r="Q5" s="37">
        <f t="shared" si="5"/>
        <v>80</v>
      </c>
      <c r="R5" s="36">
        <f t="shared" si="6"/>
        <v>20</v>
      </c>
      <c r="S5" s="18" t="s">
        <v>147</v>
      </c>
      <c r="T5" s="36" t="str">
        <f t="shared" si="7"/>
        <v/>
      </c>
      <c r="U5" s="18">
        <v>15</v>
      </c>
      <c r="V5" s="36" t="str">
        <f t="shared" si="8"/>
        <v>A</v>
      </c>
      <c r="W5" s="36">
        <f t="shared" si="9"/>
        <v>15</v>
      </c>
      <c r="X5" s="35" t="str">
        <f>IFERROR(VLOOKUP(W5,INSTRUCTION!$J$1:$K$101,2),"")</f>
        <v>Fifteen</v>
      </c>
      <c r="Y5" s="36" t="str">
        <f t="shared" si="10"/>
        <v>N.A.</v>
      </c>
      <c r="Z5" s="18" t="s">
        <v>249</v>
      </c>
      <c r="AA5" s="18">
        <v>80</v>
      </c>
      <c r="AB5" s="36">
        <f t="shared" si="11"/>
        <v>20</v>
      </c>
      <c r="AC5" s="18">
        <v>10</v>
      </c>
      <c r="AD5" s="36" t="str">
        <f t="shared" si="12"/>
        <v>F</v>
      </c>
      <c r="AE5" s="18">
        <v>15</v>
      </c>
      <c r="AF5" s="36" t="str">
        <f t="shared" si="13"/>
        <v>A</v>
      </c>
      <c r="AG5" s="36">
        <f t="shared" si="14"/>
        <v>25</v>
      </c>
      <c r="AH5" s="35" t="str">
        <f>IFERROR(VLOOKUP(AG5,INSTRUCTION!$J$1:$K$101,2),"")</f>
        <v>Twenty Five</v>
      </c>
      <c r="AI5" s="36" t="str">
        <f t="shared" si="15"/>
        <v>N.A.</v>
      </c>
      <c r="AJ5" s="18" t="s">
        <v>250</v>
      </c>
      <c r="AK5" s="18">
        <v>80</v>
      </c>
      <c r="AL5" s="36">
        <f t="shared" si="16"/>
        <v>20</v>
      </c>
      <c r="AM5" s="40">
        <v>30</v>
      </c>
      <c r="AN5" s="36" t="str">
        <f t="shared" si="17"/>
        <v>P</v>
      </c>
      <c r="AO5" s="18">
        <v>19</v>
      </c>
      <c r="AP5" s="36" t="str">
        <f t="shared" si="18"/>
        <v>O</v>
      </c>
      <c r="AQ5" s="36">
        <f t="shared" si="19"/>
        <v>49</v>
      </c>
      <c r="AR5" s="35" t="str">
        <f>IFERROR(VLOOKUP(AQ5,INSTRUCTION!$J$1:$K$101,2),"")</f>
        <v>Forty Nine</v>
      </c>
      <c r="AS5" s="36" t="str">
        <f t="shared" si="20"/>
        <v>C</v>
      </c>
      <c r="AT5" s="18" t="s">
        <v>34</v>
      </c>
      <c r="AU5" s="18">
        <v>80</v>
      </c>
      <c r="AV5" s="36">
        <f t="shared" si="21"/>
        <v>20</v>
      </c>
      <c r="AW5" s="40">
        <v>70</v>
      </c>
      <c r="AX5" s="36" t="str">
        <f t="shared" si="22"/>
        <v>A+</v>
      </c>
      <c r="AY5" s="18">
        <v>18</v>
      </c>
      <c r="AZ5" s="36" t="str">
        <f t="shared" si="23"/>
        <v>O</v>
      </c>
      <c r="BA5" s="36">
        <f t="shared" si="24"/>
        <v>88</v>
      </c>
      <c r="BB5" s="35" t="str">
        <f>IFERROR(VLOOKUP(BA5,INSTRUCTION!$J$1:$K$101,2),"")</f>
        <v>Eighty Eight</v>
      </c>
      <c r="BC5" s="36" t="str">
        <f t="shared" si="25"/>
        <v>A+</v>
      </c>
      <c r="BD5" s="18"/>
      <c r="BE5" s="40"/>
      <c r="BF5" s="36" t="str">
        <f t="shared" si="26"/>
        <v/>
      </c>
      <c r="BG5" s="18"/>
      <c r="BH5" s="36" t="str">
        <f t="shared" si="27"/>
        <v/>
      </c>
      <c r="BI5" s="18"/>
      <c r="BJ5" s="36" t="str">
        <f t="shared" si="28"/>
        <v/>
      </c>
      <c r="BK5" s="36" t="str">
        <f t="shared" si="29"/>
        <v/>
      </c>
      <c r="BL5" s="35" t="str">
        <f>IFERROR(VLOOKUP(BK5,INSTRUCTION!$J$1:$K$101,2),"")</f>
        <v/>
      </c>
      <c r="BM5" s="36" t="str">
        <f t="shared" si="30"/>
        <v/>
      </c>
      <c r="BN5" s="36">
        <f>IFERROR(SUMPRODUCT(LARGE((N5,W5,AG5,AQ5,BA5,BK5),{1,2,3,4,5})),"")</f>
        <v>217</v>
      </c>
      <c r="BO5" s="36">
        <f t="shared" si="31"/>
        <v>43.4</v>
      </c>
      <c r="BP5" s="36" t="str">
        <f>IF(BO5="","",IF(BO5&gt;=90,"O",IF(BO5&gt;=80,"A+",IF(BO5&gt;=70,"A",IF(BO5&gt;=60,"B+",IF(BO5&gt;=50,"B",IF(BO5&gt;=40,"C",IF(BO5&gt;=30,"P",IF(BO5=0,"","F")))))))))</f>
        <v>C</v>
      </c>
      <c r="BQ5" s="45" t="str">
        <f t="shared" si="32"/>
        <v>FAILED</v>
      </c>
    </row>
    <row r="6" spans="1:71" x14ac:dyDescent="0.3">
      <c r="A6" s="17">
        <v>4</v>
      </c>
      <c r="B6" s="18" t="s">
        <v>130</v>
      </c>
      <c r="C6" s="18">
        <v>4</v>
      </c>
      <c r="D6" s="19"/>
      <c r="E6" s="20"/>
      <c r="F6" s="21"/>
      <c r="G6" s="22"/>
      <c r="H6" s="31">
        <v>80</v>
      </c>
      <c r="I6" s="25">
        <v>20</v>
      </c>
      <c r="J6" s="40">
        <v>40</v>
      </c>
      <c r="K6" s="36" t="str">
        <f t="shared" si="1"/>
        <v>B</v>
      </c>
      <c r="L6" s="18">
        <v>15</v>
      </c>
      <c r="M6" s="36" t="str">
        <f t="shared" si="2"/>
        <v>A</v>
      </c>
      <c r="N6" s="36">
        <f t="shared" si="3"/>
        <v>55</v>
      </c>
      <c r="O6" s="35" t="str">
        <f>IFERROR(VLOOKUP(N6,INSTRUCTION!$J$1:$K$101,2),"")</f>
        <v>Fifty Five</v>
      </c>
      <c r="P6" s="36" t="str">
        <f t="shared" si="4"/>
        <v>B</v>
      </c>
      <c r="Q6" s="37">
        <f t="shared" si="5"/>
        <v>80</v>
      </c>
      <c r="R6" s="36">
        <f t="shared" si="6"/>
        <v>20</v>
      </c>
      <c r="S6" s="18">
        <v>41</v>
      </c>
      <c r="T6" s="36" t="str">
        <f t="shared" si="7"/>
        <v>B</v>
      </c>
      <c r="U6" s="18">
        <v>16</v>
      </c>
      <c r="V6" s="36" t="str">
        <f t="shared" si="8"/>
        <v>A+</v>
      </c>
      <c r="W6" s="36">
        <f t="shared" si="9"/>
        <v>57</v>
      </c>
      <c r="X6" s="35" t="str">
        <f>IFERROR(VLOOKUP(W6,INSTRUCTION!$J$1:$K$101,2),"")</f>
        <v>Fifty Seven</v>
      </c>
      <c r="Y6" s="36" t="str">
        <f t="shared" si="10"/>
        <v>B</v>
      </c>
      <c r="Z6" s="18" t="s">
        <v>252</v>
      </c>
      <c r="AA6" s="18">
        <v>80</v>
      </c>
      <c r="AB6" s="36">
        <f t="shared" si="11"/>
        <v>20</v>
      </c>
      <c r="AC6" s="18">
        <v>35</v>
      </c>
      <c r="AD6" s="36" t="str">
        <f t="shared" si="12"/>
        <v>C</v>
      </c>
      <c r="AE6" s="18">
        <v>10</v>
      </c>
      <c r="AF6" s="36" t="str">
        <f t="shared" si="13"/>
        <v>B</v>
      </c>
      <c r="AG6" s="36">
        <f t="shared" si="14"/>
        <v>45</v>
      </c>
      <c r="AH6" s="35" t="str">
        <f>IFERROR(VLOOKUP(AG6,INSTRUCTION!$J$1:$K$101,2),"")</f>
        <v>Forty Five</v>
      </c>
      <c r="AI6" s="36" t="str">
        <f t="shared" si="15"/>
        <v>C</v>
      </c>
      <c r="AJ6" s="18" t="s">
        <v>264</v>
      </c>
      <c r="AK6" s="18">
        <v>80</v>
      </c>
      <c r="AL6" s="36">
        <f t="shared" si="16"/>
        <v>20</v>
      </c>
      <c r="AM6" s="40" t="s">
        <v>147</v>
      </c>
      <c r="AN6" s="36" t="str">
        <f t="shared" si="17"/>
        <v/>
      </c>
      <c r="AO6" s="18"/>
      <c r="AP6" s="36" t="str">
        <f t="shared" si="18"/>
        <v/>
      </c>
      <c r="AQ6" s="36" t="str">
        <f t="shared" si="19"/>
        <v/>
      </c>
      <c r="AR6" s="35" t="str">
        <f>IFERROR(VLOOKUP(AQ6,INSTRUCTION!$J$1:$K$101,2),"")</f>
        <v/>
      </c>
      <c r="AS6" s="36" t="str">
        <f t="shared" si="20"/>
        <v/>
      </c>
      <c r="AT6" s="18"/>
      <c r="AU6" s="18"/>
      <c r="AV6" s="36" t="str">
        <f t="shared" si="21"/>
        <v/>
      </c>
      <c r="AW6" s="18"/>
      <c r="AX6" s="36" t="str">
        <f t="shared" si="22"/>
        <v/>
      </c>
      <c r="AY6" s="18"/>
      <c r="AZ6" s="36" t="str">
        <f t="shared" si="23"/>
        <v/>
      </c>
      <c r="BA6" s="36" t="str">
        <f t="shared" si="24"/>
        <v/>
      </c>
      <c r="BB6" s="35" t="str">
        <f>IFERROR(VLOOKUP(BA6,INSTRUCTION!$J$1:$K$101,2),"")</f>
        <v/>
      </c>
      <c r="BC6" s="36" t="str">
        <f t="shared" si="25"/>
        <v/>
      </c>
      <c r="BD6" s="18"/>
      <c r="BE6" s="40"/>
      <c r="BF6" s="36" t="str">
        <f t="shared" si="26"/>
        <v/>
      </c>
      <c r="BG6" s="18"/>
      <c r="BH6" s="36" t="str">
        <f t="shared" si="27"/>
        <v/>
      </c>
      <c r="BI6" s="18"/>
      <c r="BJ6" s="36" t="str">
        <f t="shared" si="28"/>
        <v/>
      </c>
      <c r="BK6" s="36" t="str">
        <f t="shared" si="29"/>
        <v/>
      </c>
      <c r="BL6" s="35" t="str">
        <f>IFERROR(VLOOKUP(BK6,INSTRUCTION!$J$1:$K$101,2),"")</f>
        <v/>
      </c>
      <c r="BM6" s="36" t="str">
        <f t="shared" si="30"/>
        <v/>
      </c>
      <c r="BN6" s="36" t="str">
        <f>IFERROR(SUMPRODUCT(LARGE((N6,W6,AG6,AQ6,BA6,BK6),{1,2,3,4,5})),"")</f>
        <v/>
      </c>
      <c r="BO6" s="36" t="str">
        <f t="shared" si="31"/>
        <v/>
      </c>
      <c r="BP6" s="36" t="str">
        <f t="shared" ref="BP6:BP69" si="33">IF(BO6="","",IF(BO6&gt;=90,"O",IF(BO6&gt;=80,"A+",IF(BO6&gt;=70,"A",IF(BO6&gt;=60,"B+",IF(BO6&gt;=50,"B",IF(BO6&gt;=40,"C",IF(BO6&gt;=30,"P",IF(BO6=0,"","F")))))))))</f>
        <v/>
      </c>
      <c r="BQ6" s="45" t="str">
        <f t="shared" si="32"/>
        <v/>
      </c>
      <c r="BS6" s="1"/>
    </row>
    <row r="7" spans="1:71" x14ac:dyDescent="0.3">
      <c r="A7" s="17">
        <v>5</v>
      </c>
      <c r="B7" s="18"/>
      <c r="C7" s="18"/>
      <c r="D7" s="19"/>
      <c r="E7" s="20"/>
      <c r="F7" s="21"/>
      <c r="G7" s="22"/>
      <c r="H7" s="31">
        <v>80</v>
      </c>
      <c r="I7" s="25">
        <v>20</v>
      </c>
      <c r="J7" s="40"/>
      <c r="K7" s="36" t="str">
        <f t="shared" si="1"/>
        <v/>
      </c>
      <c r="L7" s="18"/>
      <c r="M7" s="36" t="str">
        <f t="shared" si="2"/>
        <v/>
      </c>
      <c r="N7" s="36" t="str">
        <f t="shared" si="3"/>
        <v/>
      </c>
      <c r="O7" s="35" t="str">
        <f>IFERROR(VLOOKUP(N7,INSTRUCTION!$J$1:$K$101,2),"")</f>
        <v/>
      </c>
      <c r="P7" s="36" t="str">
        <f t="shared" si="4"/>
        <v/>
      </c>
      <c r="Q7" s="37" t="str">
        <f t="shared" si="5"/>
        <v/>
      </c>
      <c r="R7" s="36" t="str">
        <f t="shared" si="6"/>
        <v/>
      </c>
      <c r="S7" s="18"/>
      <c r="T7" s="36" t="str">
        <f t="shared" si="7"/>
        <v/>
      </c>
      <c r="U7" s="18"/>
      <c r="V7" s="36" t="str">
        <f t="shared" si="8"/>
        <v/>
      </c>
      <c r="W7" s="36" t="str">
        <f t="shared" si="9"/>
        <v/>
      </c>
      <c r="X7" s="35" t="str">
        <f>IFERROR(VLOOKUP(W7,INSTRUCTION!$J$1:$K$101,2),"")</f>
        <v/>
      </c>
      <c r="Y7" s="36" t="str">
        <f t="shared" si="10"/>
        <v/>
      </c>
      <c r="Z7" s="18"/>
      <c r="AA7" s="18"/>
      <c r="AB7" s="36" t="str">
        <f t="shared" si="11"/>
        <v/>
      </c>
      <c r="AC7" s="18"/>
      <c r="AD7" s="36" t="str">
        <f t="shared" si="12"/>
        <v/>
      </c>
      <c r="AE7" s="18"/>
      <c r="AF7" s="36" t="str">
        <f t="shared" si="13"/>
        <v/>
      </c>
      <c r="AG7" s="36" t="str">
        <f t="shared" si="14"/>
        <v/>
      </c>
      <c r="AH7" s="35" t="str">
        <f>IFERROR(VLOOKUP(AG7,INSTRUCTION!$J$1:$K$101,2),"")</f>
        <v/>
      </c>
      <c r="AI7" s="36" t="str">
        <f t="shared" si="15"/>
        <v/>
      </c>
      <c r="AJ7" s="18"/>
      <c r="AK7" s="18"/>
      <c r="AL7" s="36" t="str">
        <f t="shared" si="16"/>
        <v/>
      </c>
      <c r="AM7" s="40"/>
      <c r="AN7" s="36" t="str">
        <f t="shared" si="17"/>
        <v/>
      </c>
      <c r="AO7" s="18"/>
      <c r="AP7" s="36" t="str">
        <f t="shared" si="18"/>
        <v/>
      </c>
      <c r="AQ7" s="36" t="str">
        <f t="shared" si="19"/>
        <v/>
      </c>
      <c r="AR7" s="35" t="str">
        <f>IFERROR(VLOOKUP(AQ7,INSTRUCTION!$J$1:$K$101,2),"")</f>
        <v/>
      </c>
      <c r="AS7" s="36" t="str">
        <f t="shared" si="20"/>
        <v/>
      </c>
      <c r="AT7" s="18"/>
      <c r="AU7" s="18"/>
      <c r="AV7" s="36" t="str">
        <f t="shared" si="21"/>
        <v/>
      </c>
      <c r="AW7" s="18"/>
      <c r="AX7" s="36" t="str">
        <f t="shared" si="22"/>
        <v/>
      </c>
      <c r="AY7" s="18"/>
      <c r="AZ7" s="36" t="str">
        <f t="shared" si="23"/>
        <v/>
      </c>
      <c r="BA7" s="36" t="str">
        <f t="shared" si="24"/>
        <v/>
      </c>
      <c r="BB7" s="35" t="str">
        <f>IFERROR(VLOOKUP(BA7,INSTRUCTION!$J$1:$K$101,2),"")</f>
        <v/>
      </c>
      <c r="BC7" s="36" t="str">
        <f t="shared" si="25"/>
        <v/>
      </c>
      <c r="BD7" s="18"/>
      <c r="BE7" s="40"/>
      <c r="BF7" s="36" t="str">
        <f t="shared" si="26"/>
        <v/>
      </c>
      <c r="BG7" s="18"/>
      <c r="BH7" s="36" t="str">
        <f t="shared" si="27"/>
        <v/>
      </c>
      <c r="BI7" s="18"/>
      <c r="BJ7" s="36" t="str">
        <f t="shared" si="28"/>
        <v/>
      </c>
      <c r="BK7" s="36" t="str">
        <f t="shared" si="29"/>
        <v/>
      </c>
      <c r="BL7" s="35" t="str">
        <f>IFERROR(VLOOKUP(BK7,INSTRUCTION!$J$1:$K$101,2),"")</f>
        <v/>
      </c>
      <c r="BM7" s="36" t="str">
        <f t="shared" si="30"/>
        <v/>
      </c>
      <c r="BN7" s="36" t="str">
        <f>IFERROR(SUMPRODUCT(LARGE((N7,W7,AG7,AQ7,BA7,BK7),{1,2,3,4,5})),"")</f>
        <v/>
      </c>
      <c r="BO7" s="36" t="str">
        <f t="shared" si="31"/>
        <v/>
      </c>
      <c r="BP7" s="36" t="str">
        <f t="shared" si="33"/>
        <v/>
      </c>
      <c r="BQ7" s="45" t="str">
        <f t="shared" si="32"/>
        <v/>
      </c>
      <c r="BS7" s="1"/>
    </row>
    <row r="8" spans="1:71" x14ac:dyDescent="0.3">
      <c r="A8" s="17">
        <v>6</v>
      </c>
      <c r="B8" s="18"/>
      <c r="C8" s="18"/>
      <c r="D8" s="19"/>
      <c r="E8" s="20"/>
      <c r="F8" s="21"/>
      <c r="G8" s="22"/>
      <c r="H8" s="31">
        <v>80</v>
      </c>
      <c r="I8" s="25">
        <v>20</v>
      </c>
      <c r="J8" s="40"/>
      <c r="K8" s="36" t="str">
        <f t="shared" si="1"/>
        <v/>
      </c>
      <c r="L8" s="18"/>
      <c r="M8" s="36" t="str">
        <f t="shared" si="2"/>
        <v/>
      </c>
      <c r="N8" s="36" t="str">
        <f t="shared" si="3"/>
        <v/>
      </c>
      <c r="O8" s="35" t="str">
        <f>IFERROR(VLOOKUP(N8,INSTRUCTION!$J$1:$K$101,2),"")</f>
        <v/>
      </c>
      <c r="P8" s="36" t="str">
        <f t="shared" si="4"/>
        <v/>
      </c>
      <c r="Q8" s="37" t="str">
        <f t="shared" si="5"/>
        <v/>
      </c>
      <c r="R8" s="36" t="str">
        <f t="shared" si="6"/>
        <v/>
      </c>
      <c r="S8" s="18"/>
      <c r="T8" s="36" t="str">
        <f t="shared" si="7"/>
        <v/>
      </c>
      <c r="U8" s="18"/>
      <c r="V8" s="36" t="str">
        <f t="shared" si="8"/>
        <v/>
      </c>
      <c r="W8" s="36" t="str">
        <f t="shared" si="9"/>
        <v/>
      </c>
      <c r="X8" s="35" t="str">
        <f>IFERROR(VLOOKUP(W8,INSTRUCTION!$J$1:$K$101,2),"")</f>
        <v/>
      </c>
      <c r="Y8" s="36" t="str">
        <f t="shared" si="10"/>
        <v/>
      </c>
      <c r="Z8" s="18"/>
      <c r="AA8" s="18"/>
      <c r="AB8" s="36" t="str">
        <f t="shared" si="11"/>
        <v/>
      </c>
      <c r="AC8" s="18"/>
      <c r="AD8" s="36" t="str">
        <f t="shared" si="12"/>
        <v/>
      </c>
      <c r="AE8" s="18"/>
      <c r="AF8" s="36" t="str">
        <f t="shared" si="13"/>
        <v/>
      </c>
      <c r="AG8" s="36" t="str">
        <f t="shared" si="14"/>
        <v/>
      </c>
      <c r="AH8" s="35" t="str">
        <f>IFERROR(VLOOKUP(AG8,INSTRUCTION!$J$1:$K$101,2),"")</f>
        <v/>
      </c>
      <c r="AI8" s="36" t="str">
        <f t="shared" si="15"/>
        <v/>
      </c>
      <c r="AJ8" s="18"/>
      <c r="AK8" s="18"/>
      <c r="AL8" s="36" t="str">
        <f t="shared" si="16"/>
        <v/>
      </c>
      <c r="AM8" s="40"/>
      <c r="AN8" s="36" t="str">
        <f t="shared" si="17"/>
        <v/>
      </c>
      <c r="AO8" s="18"/>
      <c r="AP8" s="36" t="str">
        <f t="shared" si="18"/>
        <v/>
      </c>
      <c r="AQ8" s="36" t="str">
        <f t="shared" si="19"/>
        <v/>
      </c>
      <c r="AR8" s="35" t="str">
        <f>IFERROR(VLOOKUP(AQ8,INSTRUCTION!$J$1:$K$101,2),"")</f>
        <v/>
      </c>
      <c r="AS8" s="36" t="str">
        <f t="shared" si="20"/>
        <v/>
      </c>
      <c r="AT8" s="18"/>
      <c r="AU8" s="18"/>
      <c r="AV8" s="36" t="str">
        <f t="shared" si="21"/>
        <v/>
      </c>
      <c r="AW8" s="18"/>
      <c r="AX8" s="36" t="str">
        <f t="shared" si="22"/>
        <v/>
      </c>
      <c r="AY8" s="18"/>
      <c r="AZ8" s="36" t="str">
        <f t="shared" si="23"/>
        <v/>
      </c>
      <c r="BA8" s="36" t="str">
        <f t="shared" si="24"/>
        <v/>
      </c>
      <c r="BB8" s="35" t="str">
        <f>IFERROR(VLOOKUP(BA8,INSTRUCTION!$J$1:$K$101,2),"")</f>
        <v/>
      </c>
      <c r="BC8" s="36" t="str">
        <f t="shared" si="25"/>
        <v/>
      </c>
      <c r="BD8" s="18"/>
      <c r="BE8" s="40"/>
      <c r="BF8" s="36" t="str">
        <f t="shared" si="26"/>
        <v/>
      </c>
      <c r="BG8" s="18"/>
      <c r="BH8" s="36" t="str">
        <f t="shared" si="27"/>
        <v/>
      </c>
      <c r="BI8" s="18"/>
      <c r="BJ8" s="36" t="str">
        <f t="shared" si="28"/>
        <v/>
      </c>
      <c r="BK8" s="36" t="str">
        <f t="shared" si="29"/>
        <v/>
      </c>
      <c r="BL8" s="35" t="str">
        <f>IFERROR(VLOOKUP(BK8,INSTRUCTION!$J$1:$K$101,2),"")</f>
        <v/>
      </c>
      <c r="BM8" s="36" t="str">
        <f t="shared" si="30"/>
        <v/>
      </c>
      <c r="BN8" s="36" t="str">
        <f>IFERROR(SUMPRODUCT(LARGE((N8,W8,AG8,AQ8,BA8,BK8),{1,2,3,4,5})),"")</f>
        <v/>
      </c>
      <c r="BO8" s="36" t="str">
        <f t="shared" si="31"/>
        <v/>
      </c>
      <c r="BP8" s="36" t="str">
        <f t="shared" si="33"/>
        <v/>
      </c>
      <c r="BQ8" s="45" t="str">
        <f t="shared" si="32"/>
        <v/>
      </c>
      <c r="BS8" s="1"/>
    </row>
    <row r="9" spans="1:71" x14ac:dyDescent="0.3">
      <c r="A9" s="17">
        <v>7</v>
      </c>
      <c r="B9" s="18"/>
      <c r="C9" s="18"/>
      <c r="D9" s="19"/>
      <c r="E9" s="20"/>
      <c r="F9" s="21"/>
      <c r="G9" s="22"/>
      <c r="H9" s="31">
        <v>80</v>
      </c>
      <c r="I9" s="25">
        <v>20</v>
      </c>
      <c r="J9" s="40"/>
      <c r="K9" s="36" t="str">
        <f t="shared" si="1"/>
        <v/>
      </c>
      <c r="L9" s="18"/>
      <c r="M9" s="36" t="str">
        <f t="shared" si="2"/>
        <v/>
      </c>
      <c r="N9" s="36" t="str">
        <f t="shared" si="3"/>
        <v/>
      </c>
      <c r="O9" s="35" t="str">
        <f>IFERROR(VLOOKUP(N9,INSTRUCTION!$J$1:$K$101,2),"")</f>
        <v/>
      </c>
      <c r="P9" s="36" t="str">
        <f t="shared" si="4"/>
        <v/>
      </c>
      <c r="Q9" s="37" t="str">
        <f t="shared" si="5"/>
        <v/>
      </c>
      <c r="R9" s="36" t="str">
        <f t="shared" si="6"/>
        <v/>
      </c>
      <c r="S9" s="18"/>
      <c r="T9" s="36" t="str">
        <f t="shared" si="7"/>
        <v/>
      </c>
      <c r="U9" s="18"/>
      <c r="V9" s="36" t="str">
        <f t="shared" si="8"/>
        <v/>
      </c>
      <c r="W9" s="36" t="str">
        <f t="shared" si="9"/>
        <v/>
      </c>
      <c r="X9" s="35" t="str">
        <f>IFERROR(VLOOKUP(W9,INSTRUCTION!$J$1:$K$101,2),"")</f>
        <v/>
      </c>
      <c r="Y9" s="36" t="str">
        <f t="shared" si="10"/>
        <v/>
      </c>
      <c r="Z9" s="18"/>
      <c r="AA9" s="18"/>
      <c r="AB9" s="36" t="str">
        <f t="shared" si="11"/>
        <v/>
      </c>
      <c r="AC9" s="18"/>
      <c r="AD9" s="36" t="str">
        <f t="shared" si="12"/>
        <v/>
      </c>
      <c r="AE9" s="18"/>
      <c r="AF9" s="36" t="str">
        <f t="shared" si="13"/>
        <v/>
      </c>
      <c r="AG9" s="36" t="str">
        <f t="shared" si="14"/>
        <v/>
      </c>
      <c r="AH9" s="35" t="str">
        <f>IFERROR(VLOOKUP(AG9,INSTRUCTION!$J$1:$K$101,2),"")</f>
        <v/>
      </c>
      <c r="AI9" s="36" t="str">
        <f t="shared" si="15"/>
        <v/>
      </c>
      <c r="AJ9" s="18"/>
      <c r="AK9" s="18"/>
      <c r="AL9" s="36" t="str">
        <f t="shared" si="16"/>
        <v/>
      </c>
      <c r="AM9" s="40"/>
      <c r="AN9" s="36" t="str">
        <f t="shared" si="17"/>
        <v/>
      </c>
      <c r="AO9" s="18"/>
      <c r="AP9" s="36" t="str">
        <f t="shared" si="18"/>
        <v/>
      </c>
      <c r="AQ9" s="36" t="str">
        <f t="shared" si="19"/>
        <v/>
      </c>
      <c r="AR9" s="35" t="str">
        <f>IFERROR(VLOOKUP(AQ9,INSTRUCTION!$J$1:$K$101,2),"")</f>
        <v/>
      </c>
      <c r="AS9" s="36" t="str">
        <f t="shared" si="20"/>
        <v/>
      </c>
      <c r="AT9" s="18"/>
      <c r="AU9" s="18"/>
      <c r="AV9" s="36" t="str">
        <f t="shared" si="21"/>
        <v/>
      </c>
      <c r="AW9" s="18"/>
      <c r="AX9" s="36" t="str">
        <f t="shared" si="22"/>
        <v/>
      </c>
      <c r="AY9" s="18"/>
      <c r="AZ9" s="36" t="str">
        <f t="shared" si="23"/>
        <v/>
      </c>
      <c r="BA9" s="36" t="str">
        <f t="shared" si="24"/>
        <v/>
      </c>
      <c r="BB9" s="35" t="str">
        <f>IFERROR(VLOOKUP(BA9,INSTRUCTION!$J$1:$K$101,2),"")</f>
        <v/>
      </c>
      <c r="BC9" s="36" t="str">
        <f t="shared" si="25"/>
        <v/>
      </c>
      <c r="BD9" s="18"/>
      <c r="BE9" s="40"/>
      <c r="BF9" s="36" t="str">
        <f t="shared" si="26"/>
        <v/>
      </c>
      <c r="BG9" s="18"/>
      <c r="BH9" s="36" t="str">
        <f t="shared" si="27"/>
        <v/>
      </c>
      <c r="BI9" s="18"/>
      <c r="BJ9" s="36" t="str">
        <f t="shared" si="28"/>
        <v/>
      </c>
      <c r="BK9" s="36" t="str">
        <f t="shared" si="29"/>
        <v/>
      </c>
      <c r="BL9" s="35" t="str">
        <f>IFERROR(VLOOKUP(BK9,INSTRUCTION!$J$1:$K$101,2),"")</f>
        <v/>
      </c>
      <c r="BM9" s="36" t="str">
        <f t="shared" si="30"/>
        <v/>
      </c>
      <c r="BN9" s="36" t="str">
        <f>IFERROR(SUMPRODUCT(LARGE((N9,W9,AG9,AQ9,BA9,BK9),{1,2,3,4,5})),"")</f>
        <v/>
      </c>
      <c r="BO9" s="36" t="str">
        <f t="shared" si="31"/>
        <v/>
      </c>
      <c r="BP9" s="36" t="str">
        <f t="shared" si="33"/>
        <v/>
      </c>
      <c r="BQ9" s="45" t="str">
        <f t="shared" si="32"/>
        <v/>
      </c>
      <c r="BS9" s="1"/>
    </row>
    <row r="10" spans="1:71" x14ac:dyDescent="0.3">
      <c r="A10" s="17">
        <v>8</v>
      </c>
      <c r="B10" s="18"/>
      <c r="C10" s="18"/>
      <c r="D10" s="19"/>
      <c r="E10" s="20"/>
      <c r="F10" s="21"/>
      <c r="G10" s="22"/>
      <c r="H10" s="31">
        <v>80</v>
      </c>
      <c r="I10" s="25">
        <v>20</v>
      </c>
      <c r="J10" s="40"/>
      <c r="K10" s="36" t="str">
        <f t="shared" si="1"/>
        <v/>
      </c>
      <c r="L10" s="18"/>
      <c r="M10" s="36" t="str">
        <f t="shared" si="2"/>
        <v/>
      </c>
      <c r="N10" s="36" t="str">
        <f t="shared" si="3"/>
        <v/>
      </c>
      <c r="O10" s="35" t="str">
        <f>IFERROR(VLOOKUP(N10,INSTRUCTION!$J$1:$K$101,2),"")</f>
        <v/>
      </c>
      <c r="P10" s="36" t="str">
        <f t="shared" si="4"/>
        <v/>
      </c>
      <c r="Q10" s="37" t="str">
        <f t="shared" si="5"/>
        <v/>
      </c>
      <c r="R10" s="36" t="str">
        <f t="shared" si="6"/>
        <v/>
      </c>
      <c r="S10" s="18"/>
      <c r="T10" s="36" t="str">
        <f t="shared" si="7"/>
        <v/>
      </c>
      <c r="U10" s="18"/>
      <c r="V10" s="36" t="str">
        <f t="shared" si="8"/>
        <v/>
      </c>
      <c r="W10" s="36" t="str">
        <f t="shared" si="9"/>
        <v/>
      </c>
      <c r="X10" s="35" t="str">
        <f>IFERROR(VLOOKUP(W10,INSTRUCTION!$J$1:$K$101,2),"")</f>
        <v/>
      </c>
      <c r="Y10" s="36" t="str">
        <f t="shared" si="10"/>
        <v/>
      </c>
      <c r="Z10" s="18"/>
      <c r="AA10" s="18"/>
      <c r="AB10" s="36" t="str">
        <f t="shared" si="11"/>
        <v/>
      </c>
      <c r="AC10" s="18"/>
      <c r="AD10" s="36" t="str">
        <f t="shared" si="12"/>
        <v/>
      </c>
      <c r="AE10" s="18"/>
      <c r="AF10" s="36" t="str">
        <f t="shared" si="13"/>
        <v/>
      </c>
      <c r="AG10" s="36" t="str">
        <f t="shared" si="14"/>
        <v/>
      </c>
      <c r="AH10" s="35" t="str">
        <f>IFERROR(VLOOKUP(AG10,INSTRUCTION!$J$1:$K$101,2),"")</f>
        <v/>
      </c>
      <c r="AI10" s="36" t="str">
        <f t="shared" si="15"/>
        <v/>
      </c>
      <c r="AJ10" s="18"/>
      <c r="AK10" s="18"/>
      <c r="AL10" s="36" t="str">
        <f t="shared" si="16"/>
        <v/>
      </c>
      <c r="AM10" s="40"/>
      <c r="AN10" s="36" t="str">
        <f t="shared" si="17"/>
        <v/>
      </c>
      <c r="AO10" s="18"/>
      <c r="AP10" s="36" t="str">
        <f t="shared" si="18"/>
        <v/>
      </c>
      <c r="AQ10" s="36" t="str">
        <f t="shared" si="19"/>
        <v/>
      </c>
      <c r="AR10" s="35" t="str">
        <f>IFERROR(VLOOKUP(AQ10,INSTRUCTION!$J$1:$K$101,2),"")</f>
        <v/>
      </c>
      <c r="AS10" s="36" t="str">
        <f t="shared" si="20"/>
        <v/>
      </c>
      <c r="AT10" s="18"/>
      <c r="AU10" s="18"/>
      <c r="AV10" s="36" t="str">
        <f t="shared" si="21"/>
        <v/>
      </c>
      <c r="AW10" s="18"/>
      <c r="AX10" s="36" t="str">
        <f t="shared" si="22"/>
        <v/>
      </c>
      <c r="AY10" s="18"/>
      <c r="AZ10" s="36" t="str">
        <f t="shared" si="23"/>
        <v/>
      </c>
      <c r="BA10" s="36" t="str">
        <f t="shared" si="24"/>
        <v/>
      </c>
      <c r="BB10" s="35" t="str">
        <f>IFERROR(VLOOKUP(BA10,INSTRUCTION!$J$1:$K$101,2),"")</f>
        <v/>
      </c>
      <c r="BC10" s="36" t="str">
        <f t="shared" si="25"/>
        <v/>
      </c>
      <c r="BD10" s="18"/>
      <c r="BE10" s="40"/>
      <c r="BF10" s="36" t="str">
        <f t="shared" si="26"/>
        <v/>
      </c>
      <c r="BG10" s="18"/>
      <c r="BH10" s="36" t="str">
        <f t="shared" si="27"/>
        <v/>
      </c>
      <c r="BI10" s="18"/>
      <c r="BJ10" s="36" t="str">
        <f t="shared" si="28"/>
        <v/>
      </c>
      <c r="BK10" s="36" t="str">
        <f t="shared" si="29"/>
        <v/>
      </c>
      <c r="BL10" s="35" t="str">
        <f>IFERROR(VLOOKUP(BK10,INSTRUCTION!$J$1:$K$101,2),"")</f>
        <v/>
      </c>
      <c r="BM10" s="36" t="str">
        <f t="shared" si="30"/>
        <v/>
      </c>
      <c r="BN10" s="36" t="str">
        <f>IFERROR(SUMPRODUCT(LARGE((N10,W10,AG10,AQ10,BA10,BK10),{1,2,3,4,5})),"")</f>
        <v/>
      </c>
      <c r="BO10" s="36" t="str">
        <f t="shared" si="31"/>
        <v/>
      </c>
      <c r="BP10" s="36" t="str">
        <f t="shared" si="33"/>
        <v/>
      </c>
      <c r="BQ10" s="45" t="str">
        <f t="shared" si="32"/>
        <v/>
      </c>
      <c r="BS10" s="1"/>
    </row>
    <row r="11" spans="1:71" x14ac:dyDescent="0.3">
      <c r="A11" s="17">
        <v>9</v>
      </c>
      <c r="B11" s="18"/>
      <c r="C11" s="18"/>
      <c r="D11" s="19"/>
      <c r="E11" s="20"/>
      <c r="F11" s="21"/>
      <c r="G11" s="22"/>
      <c r="H11" s="31">
        <v>80</v>
      </c>
      <c r="I11" s="25">
        <v>20</v>
      </c>
      <c r="J11" s="40"/>
      <c r="K11" s="36" t="str">
        <f t="shared" si="1"/>
        <v/>
      </c>
      <c r="L11" s="18"/>
      <c r="M11" s="36" t="str">
        <f t="shared" si="2"/>
        <v/>
      </c>
      <c r="N11" s="36" t="str">
        <f t="shared" si="3"/>
        <v/>
      </c>
      <c r="O11" s="35" t="str">
        <f>IFERROR(VLOOKUP(N11,INSTRUCTION!$J$1:$K$101,2),"")</f>
        <v/>
      </c>
      <c r="P11" s="36" t="str">
        <f t="shared" si="4"/>
        <v/>
      </c>
      <c r="Q11" s="37" t="str">
        <f t="shared" si="5"/>
        <v/>
      </c>
      <c r="R11" s="36" t="str">
        <f t="shared" si="6"/>
        <v/>
      </c>
      <c r="S11" s="18"/>
      <c r="T11" s="36" t="str">
        <f t="shared" si="7"/>
        <v/>
      </c>
      <c r="U11" s="18"/>
      <c r="V11" s="36" t="str">
        <f t="shared" si="8"/>
        <v/>
      </c>
      <c r="W11" s="36" t="str">
        <f t="shared" si="9"/>
        <v/>
      </c>
      <c r="X11" s="35" t="str">
        <f>IFERROR(VLOOKUP(W11,INSTRUCTION!$J$1:$K$101,2),"")</f>
        <v/>
      </c>
      <c r="Y11" s="36" t="str">
        <f t="shared" si="10"/>
        <v/>
      </c>
      <c r="Z11" s="18"/>
      <c r="AA11" s="18"/>
      <c r="AB11" s="36" t="str">
        <f t="shared" si="11"/>
        <v/>
      </c>
      <c r="AC11" s="18"/>
      <c r="AD11" s="36" t="str">
        <f t="shared" si="12"/>
        <v/>
      </c>
      <c r="AE11" s="18"/>
      <c r="AF11" s="36" t="str">
        <f t="shared" si="13"/>
        <v/>
      </c>
      <c r="AG11" s="36" t="str">
        <f t="shared" si="14"/>
        <v/>
      </c>
      <c r="AH11" s="35" t="str">
        <f>IFERROR(VLOOKUP(AG11,INSTRUCTION!$J$1:$K$101,2),"")</f>
        <v/>
      </c>
      <c r="AI11" s="36" t="str">
        <f t="shared" si="15"/>
        <v/>
      </c>
      <c r="AJ11" s="18"/>
      <c r="AK11" s="18"/>
      <c r="AL11" s="36" t="str">
        <f t="shared" si="16"/>
        <v/>
      </c>
      <c r="AM11" s="40"/>
      <c r="AN11" s="36" t="str">
        <f t="shared" si="17"/>
        <v/>
      </c>
      <c r="AO11" s="18"/>
      <c r="AP11" s="36" t="str">
        <f t="shared" si="18"/>
        <v/>
      </c>
      <c r="AQ11" s="36" t="str">
        <f t="shared" si="19"/>
        <v/>
      </c>
      <c r="AR11" s="35" t="str">
        <f>IFERROR(VLOOKUP(AQ11,INSTRUCTION!$J$1:$K$101,2),"")</f>
        <v/>
      </c>
      <c r="AS11" s="36" t="str">
        <f t="shared" si="20"/>
        <v/>
      </c>
      <c r="AT11" s="18"/>
      <c r="AU11" s="18"/>
      <c r="AV11" s="36" t="str">
        <f t="shared" si="21"/>
        <v/>
      </c>
      <c r="AW11" s="18"/>
      <c r="AX11" s="36" t="str">
        <f t="shared" si="22"/>
        <v/>
      </c>
      <c r="AY11" s="18"/>
      <c r="AZ11" s="36" t="str">
        <f t="shared" si="23"/>
        <v/>
      </c>
      <c r="BA11" s="36" t="str">
        <f t="shared" si="24"/>
        <v/>
      </c>
      <c r="BB11" s="35" t="str">
        <f>IFERROR(VLOOKUP(BA11,INSTRUCTION!$J$1:$K$101,2),"")</f>
        <v/>
      </c>
      <c r="BC11" s="36" t="str">
        <f t="shared" si="25"/>
        <v/>
      </c>
      <c r="BD11" s="18"/>
      <c r="BE11" s="40"/>
      <c r="BF11" s="36" t="str">
        <f t="shared" si="26"/>
        <v/>
      </c>
      <c r="BG11" s="18"/>
      <c r="BH11" s="36" t="str">
        <f t="shared" si="27"/>
        <v/>
      </c>
      <c r="BI11" s="18"/>
      <c r="BJ11" s="36" t="str">
        <f t="shared" si="28"/>
        <v/>
      </c>
      <c r="BK11" s="36" t="str">
        <f t="shared" si="29"/>
        <v/>
      </c>
      <c r="BL11" s="35" t="str">
        <f>IFERROR(VLOOKUP(BK11,INSTRUCTION!$J$1:$K$101,2),"")</f>
        <v/>
      </c>
      <c r="BM11" s="36" t="str">
        <f t="shared" si="30"/>
        <v/>
      </c>
      <c r="BN11" s="36" t="str">
        <f>IFERROR(SUMPRODUCT(LARGE((N11,W11,AG11,AQ11,BA11,BK11),{1,2,3,4,5})),"")</f>
        <v/>
      </c>
      <c r="BO11" s="36" t="str">
        <f t="shared" si="31"/>
        <v/>
      </c>
      <c r="BP11" s="36" t="str">
        <f t="shared" si="33"/>
        <v/>
      </c>
      <c r="BQ11" s="45" t="str">
        <f t="shared" si="32"/>
        <v/>
      </c>
      <c r="BS11" s="1"/>
    </row>
    <row r="12" spans="1:71" x14ac:dyDescent="0.3">
      <c r="A12" s="17">
        <v>10</v>
      </c>
      <c r="B12" s="18"/>
      <c r="C12" s="18"/>
      <c r="D12" s="19"/>
      <c r="E12" s="20"/>
      <c r="F12" s="21"/>
      <c r="G12" s="22"/>
      <c r="H12" s="31">
        <v>80</v>
      </c>
      <c r="I12" s="25">
        <v>20</v>
      </c>
      <c r="J12" s="40"/>
      <c r="K12" s="36" t="str">
        <f t="shared" si="1"/>
        <v/>
      </c>
      <c r="L12" s="18"/>
      <c r="M12" s="36" t="str">
        <f t="shared" si="2"/>
        <v/>
      </c>
      <c r="N12" s="36" t="str">
        <f t="shared" si="3"/>
        <v/>
      </c>
      <c r="O12" s="35" t="str">
        <f>IFERROR(VLOOKUP(N12,INSTRUCTION!$J$1:$K$101,2),"")</f>
        <v/>
      </c>
      <c r="P12" s="36" t="str">
        <f t="shared" si="4"/>
        <v/>
      </c>
      <c r="Q12" s="37" t="str">
        <f t="shared" si="5"/>
        <v/>
      </c>
      <c r="R12" s="36" t="str">
        <f t="shared" si="6"/>
        <v/>
      </c>
      <c r="S12" s="18"/>
      <c r="T12" s="36" t="str">
        <f t="shared" si="7"/>
        <v/>
      </c>
      <c r="U12" s="18"/>
      <c r="V12" s="36" t="str">
        <f t="shared" si="8"/>
        <v/>
      </c>
      <c r="W12" s="36" t="str">
        <f t="shared" si="9"/>
        <v/>
      </c>
      <c r="X12" s="35" t="str">
        <f>IFERROR(VLOOKUP(W12,INSTRUCTION!$J$1:$K$101,2),"")</f>
        <v/>
      </c>
      <c r="Y12" s="36" t="str">
        <f t="shared" si="10"/>
        <v/>
      </c>
      <c r="Z12" s="18"/>
      <c r="AA12" s="18"/>
      <c r="AB12" s="36" t="str">
        <f t="shared" si="11"/>
        <v/>
      </c>
      <c r="AC12" s="18"/>
      <c r="AD12" s="36" t="str">
        <f t="shared" si="12"/>
        <v/>
      </c>
      <c r="AE12" s="18"/>
      <c r="AF12" s="36" t="str">
        <f t="shared" si="13"/>
        <v/>
      </c>
      <c r="AG12" s="36" t="str">
        <f t="shared" si="14"/>
        <v/>
      </c>
      <c r="AH12" s="35" t="str">
        <f>IFERROR(VLOOKUP(AG12,INSTRUCTION!$J$1:$K$101,2),"")</f>
        <v/>
      </c>
      <c r="AI12" s="36" t="str">
        <f t="shared" si="15"/>
        <v/>
      </c>
      <c r="AJ12" s="18"/>
      <c r="AK12" s="18"/>
      <c r="AL12" s="36" t="str">
        <f t="shared" si="16"/>
        <v/>
      </c>
      <c r="AM12" s="40"/>
      <c r="AN12" s="36" t="str">
        <f t="shared" si="17"/>
        <v/>
      </c>
      <c r="AO12" s="18"/>
      <c r="AP12" s="36" t="str">
        <f t="shared" si="18"/>
        <v/>
      </c>
      <c r="AQ12" s="36" t="str">
        <f t="shared" si="19"/>
        <v/>
      </c>
      <c r="AR12" s="35" t="str">
        <f>IFERROR(VLOOKUP(AQ12,INSTRUCTION!$J$1:$K$101,2),"")</f>
        <v/>
      </c>
      <c r="AS12" s="36" t="str">
        <f t="shared" si="20"/>
        <v/>
      </c>
      <c r="AT12" s="18"/>
      <c r="AU12" s="18"/>
      <c r="AV12" s="36" t="str">
        <f t="shared" si="21"/>
        <v/>
      </c>
      <c r="AW12" s="18"/>
      <c r="AX12" s="36" t="str">
        <f t="shared" si="22"/>
        <v/>
      </c>
      <c r="AY12" s="18"/>
      <c r="AZ12" s="36" t="str">
        <f t="shared" si="23"/>
        <v/>
      </c>
      <c r="BA12" s="36" t="str">
        <f t="shared" si="24"/>
        <v/>
      </c>
      <c r="BB12" s="35" t="str">
        <f>IFERROR(VLOOKUP(BA12,INSTRUCTION!$J$1:$K$101,2),"")</f>
        <v/>
      </c>
      <c r="BC12" s="36" t="str">
        <f t="shared" si="25"/>
        <v/>
      </c>
      <c r="BD12" s="18"/>
      <c r="BE12" s="40"/>
      <c r="BF12" s="36" t="str">
        <f t="shared" si="26"/>
        <v/>
      </c>
      <c r="BG12" s="18"/>
      <c r="BH12" s="36" t="str">
        <f t="shared" si="27"/>
        <v/>
      </c>
      <c r="BI12" s="18"/>
      <c r="BJ12" s="36" t="str">
        <f t="shared" si="28"/>
        <v/>
      </c>
      <c r="BK12" s="36" t="str">
        <f t="shared" si="29"/>
        <v/>
      </c>
      <c r="BL12" s="35" t="str">
        <f>IFERROR(VLOOKUP(BK12,INSTRUCTION!$J$1:$K$101,2),"")</f>
        <v/>
      </c>
      <c r="BM12" s="36" t="str">
        <f t="shared" si="30"/>
        <v/>
      </c>
      <c r="BN12" s="36" t="str">
        <f>IFERROR(SUMPRODUCT(LARGE((N12,W12,AG12,AQ12,BA12,BK12),{1,2,3,4,5})),"")</f>
        <v/>
      </c>
      <c r="BO12" s="36" t="str">
        <f t="shared" si="31"/>
        <v/>
      </c>
      <c r="BP12" s="36" t="str">
        <f t="shared" si="33"/>
        <v/>
      </c>
      <c r="BQ12" s="45" t="str">
        <f t="shared" si="32"/>
        <v/>
      </c>
      <c r="BS12" s="1"/>
    </row>
    <row r="13" spans="1:71" x14ac:dyDescent="0.3">
      <c r="A13" s="17">
        <v>11</v>
      </c>
      <c r="B13" s="18"/>
      <c r="C13" s="18"/>
      <c r="D13" s="19"/>
      <c r="E13" s="20"/>
      <c r="F13" s="21"/>
      <c r="G13" s="22"/>
      <c r="H13" s="31">
        <v>80</v>
      </c>
      <c r="I13" s="25">
        <v>20</v>
      </c>
      <c r="J13" s="40"/>
      <c r="K13" s="36" t="str">
        <f t="shared" si="1"/>
        <v/>
      </c>
      <c r="L13" s="18"/>
      <c r="M13" s="36" t="str">
        <f t="shared" si="2"/>
        <v/>
      </c>
      <c r="N13" s="36" t="str">
        <f t="shared" si="3"/>
        <v/>
      </c>
      <c r="O13" s="35" t="str">
        <f>IFERROR(VLOOKUP(N13,INSTRUCTION!$J$1:$K$101,2),"")</f>
        <v/>
      </c>
      <c r="P13" s="36" t="str">
        <f t="shared" si="4"/>
        <v/>
      </c>
      <c r="Q13" s="37" t="str">
        <f t="shared" si="5"/>
        <v/>
      </c>
      <c r="R13" s="36" t="str">
        <f t="shared" si="6"/>
        <v/>
      </c>
      <c r="S13" s="18"/>
      <c r="T13" s="36" t="str">
        <f t="shared" si="7"/>
        <v/>
      </c>
      <c r="U13" s="18"/>
      <c r="V13" s="36" t="str">
        <f t="shared" si="8"/>
        <v/>
      </c>
      <c r="W13" s="36" t="str">
        <f t="shared" si="9"/>
        <v/>
      </c>
      <c r="X13" s="35" t="str">
        <f>IFERROR(VLOOKUP(W13,INSTRUCTION!$J$1:$K$101,2),"")</f>
        <v/>
      </c>
      <c r="Y13" s="36" t="str">
        <f t="shared" si="10"/>
        <v/>
      </c>
      <c r="Z13" s="18"/>
      <c r="AA13" s="18"/>
      <c r="AB13" s="36" t="str">
        <f t="shared" si="11"/>
        <v/>
      </c>
      <c r="AC13" s="18"/>
      <c r="AD13" s="36" t="str">
        <f t="shared" si="12"/>
        <v/>
      </c>
      <c r="AE13" s="18"/>
      <c r="AF13" s="36" t="str">
        <f t="shared" si="13"/>
        <v/>
      </c>
      <c r="AG13" s="36" t="str">
        <f t="shared" si="14"/>
        <v/>
      </c>
      <c r="AH13" s="35" t="str">
        <f>IFERROR(VLOOKUP(AG13,INSTRUCTION!$J$1:$K$101,2),"")</f>
        <v/>
      </c>
      <c r="AI13" s="36" t="str">
        <f t="shared" si="15"/>
        <v/>
      </c>
      <c r="AJ13" s="18"/>
      <c r="AK13" s="18"/>
      <c r="AL13" s="36" t="str">
        <f t="shared" si="16"/>
        <v/>
      </c>
      <c r="AM13" s="40"/>
      <c r="AN13" s="36" t="str">
        <f t="shared" si="17"/>
        <v/>
      </c>
      <c r="AO13" s="18"/>
      <c r="AP13" s="36" t="str">
        <f t="shared" si="18"/>
        <v/>
      </c>
      <c r="AQ13" s="36" t="str">
        <f t="shared" si="19"/>
        <v/>
      </c>
      <c r="AR13" s="35" t="str">
        <f>IFERROR(VLOOKUP(AQ13,INSTRUCTION!$J$1:$K$101,2),"")</f>
        <v/>
      </c>
      <c r="AS13" s="36" t="str">
        <f t="shared" si="20"/>
        <v/>
      </c>
      <c r="AT13" s="18"/>
      <c r="AU13" s="18"/>
      <c r="AV13" s="36" t="str">
        <f t="shared" si="21"/>
        <v/>
      </c>
      <c r="AW13" s="18"/>
      <c r="AX13" s="36" t="str">
        <f t="shared" si="22"/>
        <v/>
      </c>
      <c r="AY13" s="18"/>
      <c r="AZ13" s="36" t="str">
        <f t="shared" si="23"/>
        <v/>
      </c>
      <c r="BA13" s="36" t="str">
        <f t="shared" si="24"/>
        <v/>
      </c>
      <c r="BB13" s="35" t="str">
        <f>IFERROR(VLOOKUP(BA13,INSTRUCTION!$J$1:$K$101,2),"")</f>
        <v/>
      </c>
      <c r="BC13" s="36" t="str">
        <f t="shared" si="25"/>
        <v/>
      </c>
      <c r="BD13" s="18"/>
      <c r="BE13" s="40"/>
      <c r="BF13" s="36" t="str">
        <f t="shared" si="26"/>
        <v/>
      </c>
      <c r="BG13" s="18"/>
      <c r="BH13" s="36" t="str">
        <f t="shared" si="27"/>
        <v/>
      </c>
      <c r="BI13" s="18"/>
      <c r="BJ13" s="36" t="str">
        <f t="shared" si="28"/>
        <v/>
      </c>
      <c r="BK13" s="36" t="str">
        <f t="shared" si="29"/>
        <v/>
      </c>
      <c r="BL13" s="35" t="str">
        <f>IFERROR(VLOOKUP(BK13,INSTRUCTION!$J$1:$K$101,2),"")</f>
        <v/>
      </c>
      <c r="BM13" s="36" t="str">
        <f t="shared" si="30"/>
        <v/>
      </c>
      <c r="BN13" s="36" t="str">
        <f>IFERROR(SUMPRODUCT(LARGE((N13,W13,AG13,AQ13,BA13,BK13),{1,2,3,4,5})),"")</f>
        <v/>
      </c>
      <c r="BO13" s="36" t="str">
        <f t="shared" si="31"/>
        <v/>
      </c>
      <c r="BP13" s="36" t="str">
        <f t="shared" si="33"/>
        <v/>
      </c>
      <c r="BQ13" s="45" t="str">
        <f t="shared" si="32"/>
        <v/>
      </c>
    </row>
    <row r="14" spans="1:71" x14ac:dyDescent="0.3">
      <c r="A14" s="17">
        <v>12</v>
      </c>
      <c r="B14" s="18"/>
      <c r="C14" s="18"/>
      <c r="D14" s="19"/>
      <c r="E14" s="20"/>
      <c r="F14" s="21"/>
      <c r="G14" s="22"/>
      <c r="H14" s="31">
        <v>80</v>
      </c>
      <c r="I14" s="25">
        <v>20</v>
      </c>
      <c r="J14" s="40"/>
      <c r="K14" s="36" t="str">
        <f t="shared" si="1"/>
        <v/>
      </c>
      <c r="L14" s="18"/>
      <c r="M14" s="36" t="str">
        <f t="shared" si="2"/>
        <v/>
      </c>
      <c r="N14" s="36" t="str">
        <f t="shared" si="3"/>
        <v/>
      </c>
      <c r="O14" s="35" t="str">
        <f>IFERROR(VLOOKUP(N14,INSTRUCTION!$J$1:$K$101,2),"")</f>
        <v/>
      </c>
      <c r="P14" s="36" t="str">
        <f t="shared" si="4"/>
        <v/>
      </c>
      <c r="Q14" s="37" t="str">
        <f t="shared" si="5"/>
        <v/>
      </c>
      <c r="R14" s="36" t="str">
        <f t="shared" si="6"/>
        <v/>
      </c>
      <c r="S14" s="18"/>
      <c r="T14" s="36" t="str">
        <f t="shared" si="7"/>
        <v/>
      </c>
      <c r="U14" s="18"/>
      <c r="V14" s="36" t="str">
        <f t="shared" si="8"/>
        <v/>
      </c>
      <c r="W14" s="36" t="str">
        <f t="shared" si="9"/>
        <v/>
      </c>
      <c r="X14" s="35" t="str">
        <f>IFERROR(VLOOKUP(W14,INSTRUCTION!$J$1:$K$101,2),"")</f>
        <v/>
      </c>
      <c r="Y14" s="36" t="str">
        <f t="shared" si="10"/>
        <v/>
      </c>
      <c r="Z14" s="18"/>
      <c r="AA14" s="18"/>
      <c r="AB14" s="36" t="str">
        <f t="shared" si="11"/>
        <v/>
      </c>
      <c r="AC14" s="18"/>
      <c r="AD14" s="36" t="str">
        <f t="shared" si="12"/>
        <v/>
      </c>
      <c r="AE14" s="18"/>
      <c r="AF14" s="36" t="str">
        <f t="shared" si="13"/>
        <v/>
      </c>
      <c r="AG14" s="36" t="str">
        <f t="shared" si="14"/>
        <v/>
      </c>
      <c r="AH14" s="35" t="str">
        <f>IFERROR(VLOOKUP(AG14,INSTRUCTION!$J$1:$K$101,2),"")</f>
        <v/>
      </c>
      <c r="AI14" s="36" t="str">
        <f t="shared" si="15"/>
        <v/>
      </c>
      <c r="AJ14" s="18"/>
      <c r="AK14" s="18"/>
      <c r="AL14" s="36" t="str">
        <f t="shared" si="16"/>
        <v/>
      </c>
      <c r="AM14" s="40"/>
      <c r="AN14" s="36" t="str">
        <f t="shared" si="17"/>
        <v/>
      </c>
      <c r="AO14" s="18"/>
      <c r="AP14" s="36" t="str">
        <f t="shared" si="18"/>
        <v/>
      </c>
      <c r="AQ14" s="36" t="str">
        <f t="shared" si="19"/>
        <v/>
      </c>
      <c r="AR14" s="35" t="str">
        <f>IFERROR(VLOOKUP(AQ14,INSTRUCTION!$J$1:$K$101,2),"")</f>
        <v/>
      </c>
      <c r="AS14" s="36" t="str">
        <f t="shared" si="20"/>
        <v/>
      </c>
      <c r="AT14" s="18"/>
      <c r="AU14" s="18"/>
      <c r="AV14" s="36" t="str">
        <f t="shared" si="21"/>
        <v/>
      </c>
      <c r="AW14" s="18"/>
      <c r="AX14" s="36" t="str">
        <f t="shared" si="22"/>
        <v/>
      </c>
      <c r="AY14" s="18"/>
      <c r="AZ14" s="36" t="str">
        <f t="shared" si="23"/>
        <v/>
      </c>
      <c r="BA14" s="36" t="str">
        <f t="shared" si="24"/>
        <v/>
      </c>
      <c r="BB14" s="35" t="str">
        <f>IFERROR(VLOOKUP(BA14,INSTRUCTION!$J$1:$K$101,2),"")</f>
        <v/>
      </c>
      <c r="BC14" s="36" t="str">
        <f t="shared" si="25"/>
        <v/>
      </c>
      <c r="BD14" s="18"/>
      <c r="BE14" s="40"/>
      <c r="BF14" s="36" t="str">
        <f t="shared" si="26"/>
        <v/>
      </c>
      <c r="BG14" s="18"/>
      <c r="BH14" s="36" t="str">
        <f t="shared" si="27"/>
        <v/>
      </c>
      <c r="BI14" s="18"/>
      <c r="BJ14" s="36" t="str">
        <f t="shared" si="28"/>
        <v/>
      </c>
      <c r="BK14" s="36" t="str">
        <f t="shared" si="29"/>
        <v/>
      </c>
      <c r="BL14" s="35" t="str">
        <f>IFERROR(VLOOKUP(BK14,INSTRUCTION!$J$1:$K$101,2),"")</f>
        <v/>
      </c>
      <c r="BM14" s="36" t="str">
        <f t="shared" si="30"/>
        <v/>
      </c>
      <c r="BN14" s="36" t="str">
        <f>IFERROR(SUMPRODUCT(LARGE((N14,W14,AG14,AQ14,BA14,BK14),{1,2,3,4,5})),"")</f>
        <v/>
      </c>
      <c r="BO14" s="36" t="str">
        <f t="shared" si="31"/>
        <v/>
      </c>
      <c r="BP14" s="36" t="str">
        <f t="shared" si="33"/>
        <v/>
      </c>
      <c r="BQ14" s="45" t="str">
        <f t="shared" si="32"/>
        <v/>
      </c>
    </row>
    <row r="15" spans="1:71" x14ac:dyDescent="0.3">
      <c r="A15" s="17">
        <v>13</v>
      </c>
      <c r="B15" s="18"/>
      <c r="C15" s="18"/>
      <c r="D15" s="19"/>
      <c r="E15" s="20"/>
      <c r="F15" s="21"/>
      <c r="G15" s="22"/>
      <c r="H15" s="31">
        <v>80</v>
      </c>
      <c r="I15" s="25">
        <v>20</v>
      </c>
      <c r="J15" s="40"/>
      <c r="K15" s="36" t="str">
        <f t="shared" si="1"/>
        <v/>
      </c>
      <c r="L15" s="18"/>
      <c r="M15" s="36" t="str">
        <f t="shared" si="2"/>
        <v/>
      </c>
      <c r="N15" s="36" t="str">
        <f t="shared" si="3"/>
        <v/>
      </c>
      <c r="O15" s="35" t="str">
        <f>IFERROR(VLOOKUP(N15,INSTRUCTION!$J$1:$K$101,2),"")</f>
        <v/>
      </c>
      <c r="P15" s="36" t="str">
        <f t="shared" si="4"/>
        <v/>
      </c>
      <c r="Q15" s="37" t="str">
        <f t="shared" si="5"/>
        <v/>
      </c>
      <c r="R15" s="36" t="str">
        <f t="shared" si="6"/>
        <v/>
      </c>
      <c r="S15" s="18"/>
      <c r="T15" s="36" t="str">
        <f t="shared" si="7"/>
        <v/>
      </c>
      <c r="U15" s="18"/>
      <c r="V15" s="36" t="str">
        <f t="shared" si="8"/>
        <v/>
      </c>
      <c r="W15" s="36" t="str">
        <f t="shared" si="9"/>
        <v/>
      </c>
      <c r="X15" s="35" t="str">
        <f>IFERROR(VLOOKUP(W15,INSTRUCTION!$J$1:$K$101,2),"")</f>
        <v/>
      </c>
      <c r="Y15" s="36" t="str">
        <f t="shared" si="10"/>
        <v/>
      </c>
      <c r="Z15" s="18"/>
      <c r="AA15" s="18"/>
      <c r="AB15" s="36" t="str">
        <f t="shared" si="11"/>
        <v/>
      </c>
      <c r="AC15" s="18"/>
      <c r="AD15" s="36" t="str">
        <f t="shared" si="12"/>
        <v/>
      </c>
      <c r="AE15" s="18"/>
      <c r="AF15" s="36" t="str">
        <f t="shared" si="13"/>
        <v/>
      </c>
      <c r="AG15" s="36" t="str">
        <f t="shared" si="14"/>
        <v/>
      </c>
      <c r="AH15" s="35" t="str">
        <f>IFERROR(VLOOKUP(AG15,INSTRUCTION!$J$1:$K$101,2),"")</f>
        <v/>
      </c>
      <c r="AI15" s="36" t="str">
        <f t="shared" si="15"/>
        <v/>
      </c>
      <c r="AJ15" s="18"/>
      <c r="AK15" s="18"/>
      <c r="AL15" s="36" t="str">
        <f t="shared" si="16"/>
        <v/>
      </c>
      <c r="AM15" s="40"/>
      <c r="AN15" s="36" t="str">
        <f t="shared" si="17"/>
        <v/>
      </c>
      <c r="AO15" s="18"/>
      <c r="AP15" s="36" t="str">
        <f t="shared" si="18"/>
        <v/>
      </c>
      <c r="AQ15" s="36" t="str">
        <f t="shared" si="19"/>
        <v/>
      </c>
      <c r="AR15" s="35" t="str">
        <f>IFERROR(VLOOKUP(AQ15,INSTRUCTION!$J$1:$K$101,2),"")</f>
        <v/>
      </c>
      <c r="AS15" s="36" t="str">
        <f t="shared" si="20"/>
        <v/>
      </c>
      <c r="AT15" s="18"/>
      <c r="AU15" s="18"/>
      <c r="AV15" s="36" t="str">
        <f t="shared" si="21"/>
        <v/>
      </c>
      <c r="AW15" s="18"/>
      <c r="AX15" s="36" t="str">
        <f t="shared" si="22"/>
        <v/>
      </c>
      <c r="AY15" s="18"/>
      <c r="AZ15" s="36" t="str">
        <f t="shared" si="23"/>
        <v/>
      </c>
      <c r="BA15" s="36" t="str">
        <f t="shared" si="24"/>
        <v/>
      </c>
      <c r="BB15" s="35" t="str">
        <f>IFERROR(VLOOKUP(BA15,INSTRUCTION!$J$1:$K$101,2),"")</f>
        <v/>
      </c>
      <c r="BC15" s="36" t="str">
        <f t="shared" si="25"/>
        <v/>
      </c>
      <c r="BD15" s="18"/>
      <c r="BE15" s="40"/>
      <c r="BF15" s="36" t="str">
        <f t="shared" si="26"/>
        <v/>
      </c>
      <c r="BG15" s="18"/>
      <c r="BH15" s="36" t="str">
        <f t="shared" si="27"/>
        <v/>
      </c>
      <c r="BI15" s="18"/>
      <c r="BJ15" s="36" t="str">
        <f t="shared" si="28"/>
        <v/>
      </c>
      <c r="BK15" s="36" t="str">
        <f t="shared" si="29"/>
        <v/>
      </c>
      <c r="BL15" s="35" t="str">
        <f>IFERROR(VLOOKUP(BK15,INSTRUCTION!$J$1:$K$101,2),"")</f>
        <v/>
      </c>
      <c r="BM15" s="36" t="str">
        <f t="shared" si="30"/>
        <v/>
      </c>
      <c r="BN15" s="36" t="str">
        <f>IFERROR(SUMPRODUCT(LARGE((N15,W15,AG15,AQ15,BA15,BK15),{1,2,3,4,5})),"")</f>
        <v/>
      </c>
      <c r="BO15" s="36" t="str">
        <f t="shared" si="31"/>
        <v/>
      </c>
      <c r="BP15" s="36" t="str">
        <f t="shared" si="33"/>
        <v/>
      </c>
      <c r="BQ15" s="45" t="str">
        <f t="shared" si="32"/>
        <v/>
      </c>
    </row>
    <row r="16" spans="1:71" x14ac:dyDescent="0.3">
      <c r="A16" s="17">
        <v>14</v>
      </c>
      <c r="B16" s="18"/>
      <c r="C16" s="18"/>
      <c r="D16" s="19"/>
      <c r="E16" s="20"/>
      <c r="F16" s="21"/>
      <c r="G16" s="22"/>
      <c r="H16" s="31">
        <v>80</v>
      </c>
      <c r="I16" s="25">
        <v>20</v>
      </c>
      <c r="J16" s="40"/>
      <c r="K16" s="36" t="str">
        <f t="shared" si="1"/>
        <v/>
      </c>
      <c r="L16" s="18"/>
      <c r="M16" s="36" t="str">
        <f t="shared" si="2"/>
        <v/>
      </c>
      <c r="N16" s="36" t="str">
        <f t="shared" si="3"/>
        <v/>
      </c>
      <c r="O16" s="35" t="str">
        <f>IFERROR(VLOOKUP(N16,INSTRUCTION!$J$1:$K$101,2),"")</f>
        <v/>
      </c>
      <c r="P16" s="36" t="str">
        <f t="shared" si="4"/>
        <v/>
      </c>
      <c r="Q16" s="37" t="str">
        <f t="shared" si="5"/>
        <v/>
      </c>
      <c r="R16" s="36" t="str">
        <f t="shared" si="6"/>
        <v/>
      </c>
      <c r="S16" s="18"/>
      <c r="T16" s="36" t="str">
        <f t="shared" si="7"/>
        <v/>
      </c>
      <c r="U16" s="18"/>
      <c r="V16" s="36" t="str">
        <f t="shared" si="8"/>
        <v/>
      </c>
      <c r="W16" s="36" t="str">
        <f t="shared" si="9"/>
        <v/>
      </c>
      <c r="X16" s="35" t="str">
        <f>IFERROR(VLOOKUP(W16,INSTRUCTION!$J$1:$K$101,2),"")</f>
        <v/>
      </c>
      <c r="Y16" s="36" t="str">
        <f t="shared" si="10"/>
        <v/>
      </c>
      <c r="Z16" s="18"/>
      <c r="AA16" s="18"/>
      <c r="AB16" s="36" t="str">
        <f t="shared" si="11"/>
        <v/>
      </c>
      <c r="AC16" s="18"/>
      <c r="AD16" s="36" t="str">
        <f t="shared" si="12"/>
        <v/>
      </c>
      <c r="AE16" s="18"/>
      <c r="AF16" s="36" t="str">
        <f t="shared" si="13"/>
        <v/>
      </c>
      <c r="AG16" s="36" t="str">
        <f t="shared" si="14"/>
        <v/>
      </c>
      <c r="AH16" s="35" t="str">
        <f>IFERROR(VLOOKUP(AG16,INSTRUCTION!$J$1:$K$101,2),"")</f>
        <v/>
      </c>
      <c r="AI16" s="36" t="str">
        <f t="shared" si="15"/>
        <v/>
      </c>
      <c r="AJ16" s="18"/>
      <c r="AK16" s="18"/>
      <c r="AL16" s="36" t="str">
        <f t="shared" si="16"/>
        <v/>
      </c>
      <c r="AM16" s="40"/>
      <c r="AN16" s="36" t="str">
        <f t="shared" si="17"/>
        <v/>
      </c>
      <c r="AO16" s="18"/>
      <c r="AP16" s="36" t="str">
        <f t="shared" si="18"/>
        <v/>
      </c>
      <c r="AQ16" s="36" t="str">
        <f t="shared" si="19"/>
        <v/>
      </c>
      <c r="AR16" s="35" t="str">
        <f>IFERROR(VLOOKUP(AQ16,INSTRUCTION!$J$1:$K$101,2),"")</f>
        <v/>
      </c>
      <c r="AS16" s="36" t="str">
        <f t="shared" si="20"/>
        <v/>
      </c>
      <c r="AT16" s="18"/>
      <c r="AU16" s="18"/>
      <c r="AV16" s="36" t="str">
        <f t="shared" si="21"/>
        <v/>
      </c>
      <c r="AW16" s="18"/>
      <c r="AX16" s="36" t="str">
        <f t="shared" si="22"/>
        <v/>
      </c>
      <c r="AY16" s="18"/>
      <c r="AZ16" s="36" t="str">
        <f t="shared" si="23"/>
        <v/>
      </c>
      <c r="BA16" s="36" t="str">
        <f t="shared" si="24"/>
        <v/>
      </c>
      <c r="BB16" s="35" t="str">
        <f>IFERROR(VLOOKUP(BA16,INSTRUCTION!$J$1:$K$101,2),"")</f>
        <v/>
      </c>
      <c r="BC16" s="36" t="str">
        <f t="shared" si="25"/>
        <v/>
      </c>
      <c r="BD16" s="18"/>
      <c r="BE16" s="40"/>
      <c r="BF16" s="36" t="str">
        <f t="shared" si="26"/>
        <v/>
      </c>
      <c r="BG16" s="18"/>
      <c r="BH16" s="36" t="str">
        <f t="shared" si="27"/>
        <v/>
      </c>
      <c r="BI16" s="18"/>
      <c r="BJ16" s="36" t="str">
        <f t="shared" si="28"/>
        <v/>
      </c>
      <c r="BK16" s="36" t="str">
        <f t="shared" si="29"/>
        <v/>
      </c>
      <c r="BL16" s="35" t="str">
        <f>IFERROR(VLOOKUP(BK16,INSTRUCTION!$J$1:$K$101,2),"")</f>
        <v/>
      </c>
      <c r="BM16" s="36" t="str">
        <f t="shared" si="30"/>
        <v/>
      </c>
      <c r="BN16" s="36" t="str">
        <f>IFERROR(SUMPRODUCT(LARGE((N16,W16,AG16,AQ16,BA16,BK16),{1,2,3,4,5})),"")</f>
        <v/>
      </c>
      <c r="BO16" s="36" t="str">
        <f t="shared" si="31"/>
        <v/>
      </c>
      <c r="BP16" s="36" t="str">
        <f t="shared" si="33"/>
        <v/>
      </c>
      <c r="BQ16" s="45" t="str">
        <f t="shared" si="32"/>
        <v/>
      </c>
    </row>
    <row r="17" spans="1:69" x14ac:dyDescent="0.3">
      <c r="A17" s="17">
        <v>15</v>
      </c>
      <c r="B17" s="18"/>
      <c r="C17" s="18"/>
      <c r="D17" s="19"/>
      <c r="E17" s="20"/>
      <c r="F17" s="21"/>
      <c r="G17" s="22"/>
      <c r="H17" s="31">
        <v>80</v>
      </c>
      <c r="I17" s="25">
        <v>20</v>
      </c>
      <c r="J17" s="40"/>
      <c r="K17" s="36" t="str">
        <f t="shared" si="1"/>
        <v/>
      </c>
      <c r="L17" s="18"/>
      <c r="M17" s="36" t="str">
        <f t="shared" si="2"/>
        <v/>
      </c>
      <c r="N17" s="36" t="str">
        <f t="shared" si="3"/>
        <v/>
      </c>
      <c r="O17" s="35" t="str">
        <f>IFERROR(VLOOKUP(N17,INSTRUCTION!$J$1:$K$101,2),"")</f>
        <v/>
      </c>
      <c r="P17" s="36" t="str">
        <f t="shared" si="4"/>
        <v/>
      </c>
      <c r="Q17" s="37" t="str">
        <f t="shared" si="5"/>
        <v/>
      </c>
      <c r="R17" s="36" t="str">
        <f t="shared" si="6"/>
        <v/>
      </c>
      <c r="S17" s="18"/>
      <c r="T17" s="36" t="str">
        <f t="shared" si="7"/>
        <v/>
      </c>
      <c r="U17" s="18"/>
      <c r="V17" s="36" t="str">
        <f t="shared" si="8"/>
        <v/>
      </c>
      <c r="W17" s="36" t="str">
        <f t="shared" si="9"/>
        <v/>
      </c>
      <c r="X17" s="35" t="str">
        <f>IFERROR(VLOOKUP(W17,INSTRUCTION!$J$1:$K$101,2),"")</f>
        <v/>
      </c>
      <c r="Y17" s="36" t="str">
        <f t="shared" si="10"/>
        <v/>
      </c>
      <c r="Z17" s="18"/>
      <c r="AA17" s="18"/>
      <c r="AB17" s="36" t="str">
        <f t="shared" si="11"/>
        <v/>
      </c>
      <c r="AC17" s="18"/>
      <c r="AD17" s="36" t="str">
        <f t="shared" si="12"/>
        <v/>
      </c>
      <c r="AE17" s="18"/>
      <c r="AF17" s="36" t="str">
        <f t="shared" si="13"/>
        <v/>
      </c>
      <c r="AG17" s="36" t="str">
        <f t="shared" si="14"/>
        <v/>
      </c>
      <c r="AH17" s="35" t="str">
        <f>IFERROR(VLOOKUP(AG17,INSTRUCTION!$J$1:$K$101,2),"")</f>
        <v/>
      </c>
      <c r="AI17" s="36" t="str">
        <f t="shared" si="15"/>
        <v/>
      </c>
      <c r="AJ17" s="18"/>
      <c r="AK17" s="18"/>
      <c r="AL17" s="36" t="str">
        <f t="shared" si="16"/>
        <v/>
      </c>
      <c r="AM17" s="40"/>
      <c r="AN17" s="36" t="str">
        <f t="shared" si="17"/>
        <v/>
      </c>
      <c r="AO17" s="18"/>
      <c r="AP17" s="36" t="str">
        <f t="shared" si="18"/>
        <v/>
      </c>
      <c r="AQ17" s="36" t="str">
        <f t="shared" si="19"/>
        <v/>
      </c>
      <c r="AR17" s="35" t="str">
        <f>IFERROR(VLOOKUP(AQ17,INSTRUCTION!$J$1:$K$101,2),"")</f>
        <v/>
      </c>
      <c r="AS17" s="36" t="str">
        <f t="shared" si="20"/>
        <v/>
      </c>
      <c r="AT17" s="18"/>
      <c r="AU17" s="18"/>
      <c r="AV17" s="36" t="str">
        <f t="shared" si="21"/>
        <v/>
      </c>
      <c r="AW17" s="18"/>
      <c r="AX17" s="36" t="str">
        <f t="shared" si="22"/>
        <v/>
      </c>
      <c r="AY17" s="18"/>
      <c r="AZ17" s="36" t="str">
        <f t="shared" si="23"/>
        <v/>
      </c>
      <c r="BA17" s="36" t="str">
        <f t="shared" si="24"/>
        <v/>
      </c>
      <c r="BB17" s="35" t="str">
        <f>IFERROR(VLOOKUP(BA17,INSTRUCTION!$J$1:$K$101,2),"")</f>
        <v/>
      </c>
      <c r="BC17" s="36" t="str">
        <f t="shared" si="25"/>
        <v/>
      </c>
      <c r="BD17" s="18"/>
      <c r="BE17" s="40"/>
      <c r="BF17" s="36" t="str">
        <f t="shared" si="26"/>
        <v/>
      </c>
      <c r="BG17" s="18"/>
      <c r="BH17" s="36" t="str">
        <f t="shared" si="27"/>
        <v/>
      </c>
      <c r="BI17" s="18"/>
      <c r="BJ17" s="36" t="str">
        <f t="shared" si="28"/>
        <v/>
      </c>
      <c r="BK17" s="36" t="str">
        <f t="shared" si="29"/>
        <v/>
      </c>
      <c r="BL17" s="35" t="str">
        <f>IFERROR(VLOOKUP(BK17,INSTRUCTION!$J$1:$K$101,2),"")</f>
        <v/>
      </c>
      <c r="BM17" s="36" t="str">
        <f t="shared" si="30"/>
        <v/>
      </c>
      <c r="BN17" s="36" t="str">
        <f>IFERROR(SUMPRODUCT(LARGE((N17,W17,AG17,AQ17,BA17,BK17),{1,2,3,4,5})),"")</f>
        <v/>
      </c>
      <c r="BO17" s="36" t="str">
        <f t="shared" si="31"/>
        <v/>
      </c>
      <c r="BP17" s="36" t="str">
        <f t="shared" si="33"/>
        <v/>
      </c>
      <c r="BQ17" s="45" t="str">
        <f t="shared" si="32"/>
        <v/>
      </c>
    </row>
    <row r="18" spans="1:69" x14ac:dyDescent="0.3">
      <c r="A18" s="17">
        <v>16</v>
      </c>
      <c r="B18" s="18"/>
      <c r="C18" s="18"/>
      <c r="D18" s="19"/>
      <c r="E18" s="20"/>
      <c r="F18" s="21"/>
      <c r="G18" s="22"/>
      <c r="H18" s="31">
        <v>80</v>
      </c>
      <c r="I18" s="25">
        <v>20</v>
      </c>
      <c r="J18" s="40"/>
      <c r="K18" s="36" t="str">
        <f t="shared" si="1"/>
        <v/>
      </c>
      <c r="L18" s="18"/>
      <c r="M18" s="36" t="str">
        <f t="shared" si="2"/>
        <v/>
      </c>
      <c r="N18" s="36" t="str">
        <f t="shared" si="3"/>
        <v/>
      </c>
      <c r="O18" s="35" t="str">
        <f>IFERROR(VLOOKUP(N18,INSTRUCTION!$J$1:$K$101,2),"")</f>
        <v/>
      </c>
      <c r="P18" s="36" t="str">
        <f t="shared" si="4"/>
        <v/>
      </c>
      <c r="Q18" s="37" t="str">
        <f t="shared" si="5"/>
        <v/>
      </c>
      <c r="R18" s="36" t="str">
        <f t="shared" si="6"/>
        <v/>
      </c>
      <c r="S18" s="18"/>
      <c r="T18" s="36" t="str">
        <f t="shared" si="7"/>
        <v/>
      </c>
      <c r="U18" s="18"/>
      <c r="V18" s="36" t="str">
        <f t="shared" si="8"/>
        <v/>
      </c>
      <c r="W18" s="36" t="str">
        <f t="shared" si="9"/>
        <v/>
      </c>
      <c r="X18" s="35" t="str">
        <f>IFERROR(VLOOKUP(W18,INSTRUCTION!$J$1:$K$101,2),"")</f>
        <v/>
      </c>
      <c r="Y18" s="36" t="str">
        <f t="shared" si="10"/>
        <v/>
      </c>
      <c r="Z18" s="18"/>
      <c r="AA18" s="18"/>
      <c r="AB18" s="36" t="str">
        <f t="shared" si="11"/>
        <v/>
      </c>
      <c r="AC18" s="18"/>
      <c r="AD18" s="36" t="str">
        <f t="shared" si="12"/>
        <v/>
      </c>
      <c r="AE18" s="18"/>
      <c r="AF18" s="36" t="str">
        <f t="shared" si="13"/>
        <v/>
      </c>
      <c r="AG18" s="36" t="str">
        <f t="shared" si="14"/>
        <v/>
      </c>
      <c r="AH18" s="35" t="str">
        <f>IFERROR(VLOOKUP(AG18,INSTRUCTION!$J$1:$K$101,2),"")</f>
        <v/>
      </c>
      <c r="AI18" s="36" t="str">
        <f t="shared" si="15"/>
        <v/>
      </c>
      <c r="AJ18" s="18"/>
      <c r="AK18" s="18"/>
      <c r="AL18" s="36" t="str">
        <f t="shared" si="16"/>
        <v/>
      </c>
      <c r="AM18" s="40"/>
      <c r="AN18" s="36" t="str">
        <f t="shared" si="17"/>
        <v/>
      </c>
      <c r="AO18" s="18"/>
      <c r="AP18" s="36" t="str">
        <f t="shared" si="18"/>
        <v/>
      </c>
      <c r="AQ18" s="36" t="str">
        <f t="shared" si="19"/>
        <v/>
      </c>
      <c r="AR18" s="35" t="str">
        <f>IFERROR(VLOOKUP(AQ18,INSTRUCTION!$J$1:$K$101,2),"")</f>
        <v/>
      </c>
      <c r="AS18" s="36" t="str">
        <f t="shared" si="20"/>
        <v/>
      </c>
      <c r="AT18" s="18"/>
      <c r="AU18" s="18"/>
      <c r="AV18" s="36" t="str">
        <f t="shared" si="21"/>
        <v/>
      </c>
      <c r="AW18" s="18"/>
      <c r="AX18" s="36" t="str">
        <f t="shared" si="22"/>
        <v/>
      </c>
      <c r="AY18" s="18"/>
      <c r="AZ18" s="36" t="str">
        <f t="shared" si="23"/>
        <v/>
      </c>
      <c r="BA18" s="36" t="str">
        <f t="shared" si="24"/>
        <v/>
      </c>
      <c r="BB18" s="35" t="str">
        <f>IFERROR(VLOOKUP(BA18,INSTRUCTION!$J$1:$K$101,2),"")</f>
        <v/>
      </c>
      <c r="BC18" s="36" t="str">
        <f t="shared" si="25"/>
        <v/>
      </c>
      <c r="BD18" s="18"/>
      <c r="BE18" s="40"/>
      <c r="BF18" s="36" t="str">
        <f t="shared" si="26"/>
        <v/>
      </c>
      <c r="BG18" s="18"/>
      <c r="BH18" s="36" t="str">
        <f t="shared" si="27"/>
        <v/>
      </c>
      <c r="BI18" s="18"/>
      <c r="BJ18" s="36" t="str">
        <f t="shared" si="28"/>
        <v/>
      </c>
      <c r="BK18" s="36" t="str">
        <f t="shared" si="29"/>
        <v/>
      </c>
      <c r="BL18" s="35" t="str">
        <f>IFERROR(VLOOKUP(BK18,INSTRUCTION!$J$1:$K$101,2),"")</f>
        <v/>
      </c>
      <c r="BM18" s="36" t="str">
        <f t="shared" si="30"/>
        <v/>
      </c>
      <c r="BN18" s="36" t="str">
        <f>IFERROR(SUMPRODUCT(LARGE((N18,W18,AG18,AQ18,BA18,BK18),{1,2,3,4,5})),"")</f>
        <v/>
      </c>
      <c r="BO18" s="36" t="str">
        <f t="shared" si="31"/>
        <v/>
      </c>
      <c r="BP18" s="36" t="str">
        <f t="shared" si="33"/>
        <v/>
      </c>
      <c r="BQ18" s="45" t="str">
        <f t="shared" si="32"/>
        <v/>
      </c>
    </row>
    <row r="19" spans="1:69" x14ac:dyDescent="0.3">
      <c r="A19" s="17">
        <v>17</v>
      </c>
      <c r="B19" s="18"/>
      <c r="C19" s="18"/>
      <c r="D19" s="19"/>
      <c r="E19" s="20"/>
      <c r="F19" s="21"/>
      <c r="G19" s="22"/>
      <c r="H19" s="31">
        <v>80</v>
      </c>
      <c r="I19" s="25">
        <v>20</v>
      </c>
      <c r="J19" s="40"/>
      <c r="K19" s="36" t="str">
        <f t="shared" si="1"/>
        <v/>
      </c>
      <c r="L19" s="18"/>
      <c r="M19" s="36" t="str">
        <f t="shared" si="2"/>
        <v/>
      </c>
      <c r="N19" s="36" t="str">
        <f t="shared" si="3"/>
        <v/>
      </c>
      <c r="O19" s="35" t="str">
        <f>IFERROR(VLOOKUP(N19,INSTRUCTION!$J$1:$K$101,2),"")</f>
        <v/>
      </c>
      <c r="P19" s="36" t="str">
        <f t="shared" si="4"/>
        <v/>
      </c>
      <c r="Q19" s="37" t="str">
        <f t="shared" si="5"/>
        <v/>
      </c>
      <c r="R19" s="36" t="str">
        <f t="shared" si="6"/>
        <v/>
      </c>
      <c r="S19" s="18"/>
      <c r="T19" s="36" t="str">
        <f t="shared" si="7"/>
        <v/>
      </c>
      <c r="U19" s="18"/>
      <c r="V19" s="36" t="str">
        <f t="shared" si="8"/>
        <v/>
      </c>
      <c r="W19" s="36" t="str">
        <f t="shared" si="9"/>
        <v/>
      </c>
      <c r="X19" s="35" t="str">
        <f>IFERROR(VLOOKUP(W19,INSTRUCTION!$J$1:$K$101,2),"")</f>
        <v/>
      </c>
      <c r="Y19" s="36" t="str">
        <f t="shared" si="10"/>
        <v/>
      </c>
      <c r="Z19" s="18"/>
      <c r="AA19" s="18"/>
      <c r="AB19" s="36" t="str">
        <f t="shared" si="11"/>
        <v/>
      </c>
      <c r="AC19" s="18"/>
      <c r="AD19" s="36" t="str">
        <f t="shared" si="12"/>
        <v/>
      </c>
      <c r="AE19" s="18"/>
      <c r="AF19" s="36" t="str">
        <f t="shared" si="13"/>
        <v/>
      </c>
      <c r="AG19" s="36" t="str">
        <f t="shared" si="14"/>
        <v/>
      </c>
      <c r="AH19" s="35" t="str">
        <f>IFERROR(VLOOKUP(AG19,INSTRUCTION!$J$1:$K$101,2),"")</f>
        <v/>
      </c>
      <c r="AI19" s="36" t="str">
        <f t="shared" si="15"/>
        <v/>
      </c>
      <c r="AJ19" s="18"/>
      <c r="AK19" s="18"/>
      <c r="AL19" s="36" t="str">
        <f t="shared" si="16"/>
        <v/>
      </c>
      <c r="AM19" s="40"/>
      <c r="AN19" s="36" t="str">
        <f t="shared" si="17"/>
        <v/>
      </c>
      <c r="AO19" s="18"/>
      <c r="AP19" s="36" t="str">
        <f t="shared" si="18"/>
        <v/>
      </c>
      <c r="AQ19" s="36" t="str">
        <f t="shared" si="19"/>
        <v/>
      </c>
      <c r="AR19" s="35" t="str">
        <f>IFERROR(VLOOKUP(AQ19,INSTRUCTION!$J$1:$K$101,2),"")</f>
        <v/>
      </c>
      <c r="AS19" s="36" t="str">
        <f t="shared" si="20"/>
        <v/>
      </c>
      <c r="AT19" s="18"/>
      <c r="AU19" s="18"/>
      <c r="AV19" s="36" t="str">
        <f t="shared" si="21"/>
        <v/>
      </c>
      <c r="AW19" s="18"/>
      <c r="AX19" s="36" t="str">
        <f t="shared" si="22"/>
        <v/>
      </c>
      <c r="AY19" s="18"/>
      <c r="AZ19" s="36" t="str">
        <f t="shared" si="23"/>
        <v/>
      </c>
      <c r="BA19" s="36" t="str">
        <f t="shared" si="24"/>
        <v/>
      </c>
      <c r="BB19" s="35" t="str">
        <f>IFERROR(VLOOKUP(BA19,INSTRUCTION!$J$1:$K$101,2),"")</f>
        <v/>
      </c>
      <c r="BC19" s="36" t="str">
        <f t="shared" si="25"/>
        <v/>
      </c>
      <c r="BD19" s="18"/>
      <c r="BE19" s="40"/>
      <c r="BF19" s="36" t="str">
        <f t="shared" si="26"/>
        <v/>
      </c>
      <c r="BG19" s="18"/>
      <c r="BH19" s="36" t="str">
        <f t="shared" si="27"/>
        <v/>
      </c>
      <c r="BI19" s="18"/>
      <c r="BJ19" s="36" t="str">
        <f t="shared" si="28"/>
        <v/>
      </c>
      <c r="BK19" s="36" t="str">
        <f t="shared" si="29"/>
        <v/>
      </c>
      <c r="BL19" s="35" t="str">
        <f>IFERROR(VLOOKUP(BK19,INSTRUCTION!$J$1:$K$101,2),"")</f>
        <v/>
      </c>
      <c r="BM19" s="36" t="str">
        <f t="shared" si="30"/>
        <v/>
      </c>
      <c r="BN19" s="36" t="str">
        <f>IFERROR(SUMPRODUCT(LARGE((N19,W19,AG19,AQ19,BA19,BK19),{1,2,3,4,5})),"")</f>
        <v/>
      </c>
      <c r="BO19" s="36" t="str">
        <f t="shared" si="31"/>
        <v/>
      </c>
      <c r="BP19" s="36" t="str">
        <f t="shared" si="33"/>
        <v/>
      </c>
      <c r="BQ19" s="45" t="str">
        <f t="shared" si="32"/>
        <v/>
      </c>
    </row>
    <row r="20" spans="1:69" x14ac:dyDescent="0.3">
      <c r="A20" s="17">
        <v>18</v>
      </c>
      <c r="B20" s="18"/>
      <c r="C20" s="18"/>
      <c r="D20" s="19"/>
      <c r="E20" s="20"/>
      <c r="F20" s="21"/>
      <c r="G20" s="22"/>
      <c r="H20" s="31">
        <v>80</v>
      </c>
      <c r="I20" s="25">
        <v>20</v>
      </c>
      <c r="J20" s="40"/>
      <c r="K20" s="36" t="str">
        <f t="shared" si="1"/>
        <v/>
      </c>
      <c r="L20" s="18"/>
      <c r="M20" s="36" t="str">
        <f t="shared" si="2"/>
        <v/>
      </c>
      <c r="N20" s="36" t="str">
        <f t="shared" si="3"/>
        <v/>
      </c>
      <c r="O20" s="35" t="str">
        <f>IFERROR(VLOOKUP(N20,INSTRUCTION!$J$1:$K$101,2),"")</f>
        <v/>
      </c>
      <c r="P20" s="36" t="str">
        <f t="shared" si="4"/>
        <v/>
      </c>
      <c r="Q20" s="37" t="str">
        <f t="shared" si="5"/>
        <v/>
      </c>
      <c r="R20" s="36" t="str">
        <f t="shared" si="6"/>
        <v/>
      </c>
      <c r="S20" s="18"/>
      <c r="T20" s="36" t="str">
        <f t="shared" si="7"/>
        <v/>
      </c>
      <c r="U20" s="18"/>
      <c r="V20" s="36" t="str">
        <f t="shared" si="8"/>
        <v/>
      </c>
      <c r="W20" s="36" t="str">
        <f t="shared" si="9"/>
        <v/>
      </c>
      <c r="X20" s="35" t="str">
        <f>IFERROR(VLOOKUP(W20,INSTRUCTION!$J$1:$K$101,2),"")</f>
        <v/>
      </c>
      <c r="Y20" s="36" t="str">
        <f t="shared" si="10"/>
        <v/>
      </c>
      <c r="Z20" s="18"/>
      <c r="AA20" s="18"/>
      <c r="AB20" s="36" t="str">
        <f t="shared" si="11"/>
        <v/>
      </c>
      <c r="AC20" s="18"/>
      <c r="AD20" s="36" t="str">
        <f t="shared" si="12"/>
        <v/>
      </c>
      <c r="AE20" s="18"/>
      <c r="AF20" s="36" t="str">
        <f t="shared" si="13"/>
        <v/>
      </c>
      <c r="AG20" s="36" t="str">
        <f t="shared" si="14"/>
        <v/>
      </c>
      <c r="AH20" s="35" t="str">
        <f>IFERROR(VLOOKUP(AG20,INSTRUCTION!$J$1:$K$101,2),"")</f>
        <v/>
      </c>
      <c r="AI20" s="36" t="str">
        <f t="shared" si="15"/>
        <v/>
      </c>
      <c r="AJ20" s="18"/>
      <c r="AK20" s="18"/>
      <c r="AL20" s="36" t="str">
        <f t="shared" si="16"/>
        <v/>
      </c>
      <c r="AM20" s="40"/>
      <c r="AN20" s="36" t="str">
        <f t="shared" si="17"/>
        <v/>
      </c>
      <c r="AO20" s="18"/>
      <c r="AP20" s="36" t="str">
        <f t="shared" si="18"/>
        <v/>
      </c>
      <c r="AQ20" s="36" t="str">
        <f t="shared" si="19"/>
        <v/>
      </c>
      <c r="AR20" s="35" t="str">
        <f>IFERROR(VLOOKUP(AQ20,INSTRUCTION!$J$1:$K$101,2),"")</f>
        <v/>
      </c>
      <c r="AS20" s="36" t="str">
        <f t="shared" si="20"/>
        <v/>
      </c>
      <c r="AT20" s="18"/>
      <c r="AU20" s="18"/>
      <c r="AV20" s="36" t="str">
        <f t="shared" si="21"/>
        <v/>
      </c>
      <c r="AW20" s="18"/>
      <c r="AX20" s="36" t="str">
        <f t="shared" si="22"/>
        <v/>
      </c>
      <c r="AY20" s="18"/>
      <c r="AZ20" s="36" t="str">
        <f t="shared" si="23"/>
        <v/>
      </c>
      <c r="BA20" s="36" t="str">
        <f t="shared" si="24"/>
        <v/>
      </c>
      <c r="BB20" s="35" t="str">
        <f>IFERROR(VLOOKUP(BA20,INSTRUCTION!$J$1:$K$101,2),"")</f>
        <v/>
      </c>
      <c r="BC20" s="36" t="str">
        <f t="shared" si="25"/>
        <v/>
      </c>
      <c r="BD20" s="18"/>
      <c r="BE20" s="40"/>
      <c r="BF20" s="36" t="str">
        <f t="shared" si="26"/>
        <v/>
      </c>
      <c r="BG20" s="18"/>
      <c r="BH20" s="36" t="str">
        <f t="shared" si="27"/>
        <v/>
      </c>
      <c r="BI20" s="18"/>
      <c r="BJ20" s="36" t="str">
        <f t="shared" si="28"/>
        <v/>
      </c>
      <c r="BK20" s="36" t="str">
        <f t="shared" si="29"/>
        <v/>
      </c>
      <c r="BL20" s="35" t="str">
        <f>IFERROR(VLOOKUP(BK20,INSTRUCTION!$J$1:$K$101,2),"")</f>
        <v/>
      </c>
      <c r="BM20" s="36" t="str">
        <f t="shared" si="30"/>
        <v/>
      </c>
      <c r="BN20" s="36" t="str">
        <f>IFERROR(SUMPRODUCT(LARGE((N20,W20,AG20,AQ20,BA20,BK20),{1,2,3,4,5})),"")</f>
        <v/>
      </c>
      <c r="BO20" s="36" t="str">
        <f t="shared" si="31"/>
        <v/>
      </c>
      <c r="BP20" s="36" t="str">
        <f t="shared" si="33"/>
        <v/>
      </c>
      <c r="BQ20" s="45" t="str">
        <f t="shared" si="32"/>
        <v/>
      </c>
    </row>
    <row r="21" spans="1:69" x14ac:dyDescent="0.3">
      <c r="A21" s="17">
        <v>19</v>
      </c>
      <c r="B21" s="18"/>
      <c r="C21" s="18"/>
      <c r="D21" s="19"/>
      <c r="E21" s="20"/>
      <c r="F21" s="21"/>
      <c r="G21" s="22"/>
      <c r="H21" s="31">
        <v>80</v>
      </c>
      <c r="I21" s="25">
        <v>20</v>
      </c>
      <c r="J21" s="40"/>
      <c r="K21" s="36" t="str">
        <f t="shared" si="1"/>
        <v/>
      </c>
      <c r="L21" s="18"/>
      <c r="M21" s="36" t="str">
        <f t="shared" si="2"/>
        <v/>
      </c>
      <c r="N21" s="36" t="str">
        <f t="shared" si="3"/>
        <v/>
      </c>
      <c r="O21" s="35" t="str">
        <f>IFERROR(VLOOKUP(N21,INSTRUCTION!$J$1:$K$101,2),"")</f>
        <v/>
      </c>
      <c r="P21" s="36" t="str">
        <f t="shared" si="4"/>
        <v/>
      </c>
      <c r="Q21" s="37" t="str">
        <f t="shared" si="5"/>
        <v/>
      </c>
      <c r="R21" s="36" t="str">
        <f t="shared" si="6"/>
        <v/>
      </c>
      <c r="S21" s="18"/>
      <c r="T21" s="36" t="str">
        <f t="shared" si="7"/>
        <v/>
      </c>
      <c r="U21" s="18"/>
      <c r="V21" s="36" t="str">
        <f t="shared" si="8"/>
        <v/>
      </c>
      <c r="W21" s="36" t="str">
        <f t="shared" si="9"/>
        <v/>
      </c>
      <c r="X21" s="35" t="str">
        <f>IFERROR(VLOOKUP(W21,INSTRUCTION!$J$1:$K$101,2),"")</f>
        <v/>
      </c>
      <c r="Y21" s="36" t="str">
        <f t="shared" si="10"/>
        <v/>
      </c>
      <c r="Z21" s="18"/>
      <c r="AA21" s="18"/>
      <c r="AB21" s="36" t="str">
        <f t="shared" si="11"/>
        <v/>
      </c>
      <c r="AC21" s="18"/>
      <c r="AD21" s="36" t="str">
        <f t="shared" si="12"/>
        <v/>
      </c>
      <c r="AE21" s="18"/>
      <c r="AF21" s="36" t="str">
        <f t="shared" si="13"/>
        <v/>
      </c>
      <c r="AG21" s="36" t="str">
        <f t="shared" si="14"/>
        <v/>
      </c>
      <c r="AH21" s="35" t="str">
        <f>IFERROR(VLOOKUP(AG21,INSTRUCTION!$J$1:$K$101,2),"")</f>
        <v/>
      </c>
      <c r="AI21" s="36" t="str">
        <f t="shared" si="15"/>
        <v/>
      </c>
      <c r="AJ21" s="18"/>
      <c r="AK21" s="18"/>
      <c r="AL21" s="36" t="str">
        <f t="shared" si="16"/>
        <v/>
      </c>
      <c r="AM21" s="40"/>
      <c r="AN21" s="36" t="str">
        <f t="shared" si="17"/>
        <v/>
      </c>
      <c r="AO21" s="18"/>
      <c r="AP21" s="36" t="str">
        <f t="shared" si="18"/>
        <v/>
      </c>
      <c r="AQ21" s="36" t="str">
        <f t="shared" si="19"/>
        <v/>
      </c>
      <c r="AR21" s="35" t="str">
        <f>IFERROR(VLOOKUP(AQ21,INSTRUCTION!$J$1:$K$101,2),"")</f>
        <v/>
      </c>
      <c r="AS21" s="36" t="str">
        <f t="shared" si="20"/>
        <v/>
      </c>
      <c r="AT21" s="18"/>
      <c r="AU21" s="18"/>
      <c r="AV21" s="36" t="str">
        <f t="shared" si="21"/>
        <v/>
      </c>
      <c r="AW21" s="18"/>
      <c r="AX21" s="36" t="str">
        <f t="shared" si="22"/>
        <v/>
      </c>
      <c r="AY21" s="18"/>
      <c r="AZ21" s="36" t="str">
        <f t="shared" si="23"/>
        <v/>
      </c>
      <c r="BA21" s="36" t="str">
        <f t="shared" si="24"/>
        <v/>
      </c>
      <c r="BB21" s="35" t="str">
        <f>IFERROR(VLOOKUP(BA21,INSTRUCTION!$J$1:$K$101,2),"")</f>
        <v/>
      </c>
      <c r="BC21" s="36" t="str">
        <f t="shared" si="25"/>
        <v/>
      </c>
      <c r="BD21" s="18"/>
      <c r="BE21" s="40"/>
      <c r="BF21" s="36" t="str">
        <f t="shared" si="26"/>
        <v/>
      </c>
      <c r="BG21" s="18"/>
      <c r="BH21" s="36" t="str">
        <f t="shared" si="27"/>
        <v/>
      </c>
      <c r="BI21" s="18"/>
      <c r="BJ21" s="36" t="str">
        <f t="shared" si="28"/>
        <v/>
      </c>
      <c r="BK21" s="36" t="str">
        <f t="shared" si="29"/>
        <v/>
      </c>
      <c r="BL21" s="35" t="str">
        <f>IFERROR(VLOOKUP(BK21,INSTRUCTION!$J$1:$K$101,2),"")</f>
        <v/>
      </c>
      <c r="BM21" s="36" t="str">
        <f t="shared" si="30"/>
        <v/>
      </c>
      <c r="BN21" s="36" t="str">
        <f>IFERROR(SUMPRODUCT(LARGE((N21,W21,AG21,AQ21,BA21,BK21),{1,2,3,4,5})),"")</f>
        <v/>
      </c>
      <c r="BO21" s="36" t="str">
        <f t="shared" si="31"/>
        <v/>
      </c>
      <c r="BP21" s="36" t="str">
        <f t="shared" si="33"/>
        <v/>
      </c>
      <c r="BQ21" s="45" t="str">
        <f t="shared" si="32"/>
        <v/>
      </c>
    </row>
    <row r="22" spans="1:69" x14ac:dyDescent="0.3">
      <c r="A22" s="17">
        <v>20</v>
      </c>
      <c r="B22" s="18"/>
      <c r="C22" s="18"/>
      <c r="D22" s="19"/>
      <c r="E22" s="20"/>
      <c r="F22" s="21"/>
      <c r="G22" s="22"/>
      <c r="H22" s="31">
        <v>80</v>
      </c>
      <c r="I22" s="25">
        <v>20</v>
      </c>
      <c r="J22" s="40"/>
      <c r="K22" s="36" t="str">
        <f t="shared" si="1"/>
        <v/>
      </c>
      <c r="L22" s="18"/>
      <c r="M22" s="36" t="str">
        <f t="shared" si="2"/>
        <v/>
      </c>
      <c r="N22" s="36" t="str">
        <f t="shared" si="3"/>
        <v/>
      </c>
      <c r="O22" s="35" t="str">
        <f>IFERROR(VLOOKUP(N22,INSTRUCTION!$J$1:$K$101,2),"")</f>
        <v/>
      </c>
      <c r="P22" s="36" t="str">
        <f t="shared" si="4"/>
        <v/>
      </c>
      <c r="Q22" s="37" t="str">
        <f t="shared" si="5"/>
        <v/>
      </c>
      <c r="R22" s="36" t="str">
        <f t="shared" si="6"/>
        <v/>
      </c>
      <c r="S22" s="18"/>
      <c r="T22" s="36" t="str">
        <f t="shared" si="7"/>
        <v/>
      </c>
      <c r="U22" s="18"/>
      <c r="V22" s="36" t="str">
        <f t="shared" si="8"/>
        <v/>
      </c>
      <c r="W22" s="36" t="str">
        <f t="shared" si="9"/>
        <v/>
      </c>
      <c r="X22" s="35" t="str">
        <f>IFERROR(VLOOKUP(W22,INSTRUCTION!$J$1:$K$101,2),"")</f>
        <v/>
      </c>
      <c r="Y22" s="36" t="str">
        <f t="shared" si="10"/>
        <v/>
      </c>
      <c r="Z22" s="18"/>
      <c r="AA22" s="18"/>
      <c r="AB22" s="36" t="str">
        <f t="shared" si="11"/>
        <v/>
      </c>
      <c r="AC22" s="18"/>
      <c r="AD22" s="36" t="str">
        <f t="shared" si="12"/>
        <v/>
      </c>
      <c r="AE22" s="18"/>
      <c r="AF22" s="36" t="str">
        <f t="shared" si="13"/>
        <v/>
      </c>
      <c r="AG22" s="36" t="str">
        <f t="shared" si="14"/>
        <v/>
      </c>
      <c r="AH22" s="35" t="str">
        <f>IFERROR(VLOOKUP(AG22,INSTRUCTION!$J$1:$K$101,2),"")</f>
        <v/>
      </c>
      <c r="AI22" s="36" t="str">
        <f t="shared" si="15"/>
        <v/>
      </c>
      <c r="AJ22" s="18"/>
      <c r="AK22" s="18"/>
      <c r="AL22" s="36" t="str">
        <f t="shared" si="16"/>
        <v/>
      </c>
      <c r="AM22" s="40"/>
      <c r="AN22" s="36" t="str">
        <f t="shared" si="17"/>
        <v/>
      </c>
      <c r="AO22" s="18"/>
      <c r="AP22" s="36" t="str">
        <f t="shared" si="18"/>
        <v/>
      </c>
      <c r="AQ22" s="36" t="str">
        <f t="shared" si="19"/>
        <v/>
      </c>
      <c r="AR22" s="35" t="str">
        <f>IFERROR(VLOOKUP(AQ22,INSTRUCTION!$J$1:$K$101,2),"")</f>
        <v/>
      </c>
      <c r="AS22" s="36" t="str">
        <f t="shared" si="20"/>
        <v/>
      </c>
      <c r="AT22" s="18"/>
      <c r="AU22" s="18"/>
      <c r="AV22" s="36" t="str">
        <f t="shared" si="21"/>
        <v/>
      </c>
      <c r="AW22" s="18"/>
      <c r="AX22" s="36" t="str">
        <f t="shared" si="22"/>
        <v/>
      </c>
      <c r="AY22" s="18"/>
      <c r="AZ22" s="36" t="str">
        <f t="shared" si="23"/>
        <v/>
      </c>
      <c r="BA22" s="36" t="str">
        <f t="shared" si="24"/>
        <v/>
      </c>
      <c r="BB22" s="35" t="str">
        <f>IFERROR(VLOOKUP(BA22,INSTRUCTION!$J$1:$K$101,2),"")</f>
        <v/>
      </c>
      <c r="BC22" s="36" t="str">
        <f t="shared" si="25"/>
        <v/>
      </c>
      <c r="BD22" s="18"/>
      <c r="BE22" s="40"/>
      <c r="BF22" s="36" t="str">
        <f t="shared" si="26"/>
        <v/>
      </c>
      <c r="BG22" s="18"/>
      <c r="BH22" s="36" t="str">
        <f t="shared" si="27"/>
        <v/>
      </c>
      <c r="BI22" s="18"/>
      <c r="BJ22" s="36" t="str">
        <f t="shared" si="28"/>
        <v/>
      </c>
      <c r="BK22" s="36" t="str">
        <f t="shared" si="29"/>
        <v/>
      </c>
      <c r="BL22" s="35" t="str">
        <f>IFERROR(VLOOKUP(BK22,INSTRUCTION!$J$1:$K$101,2),"")</f>
        <v/>
      </c>
      <c r="BM22" s="36" t="str">
        <f t="shared" si="30"/>
        <v/>
      </c>
      <c r="BN22" s="36" t="str">
        <f>IFERROR(SUMPRODUCT(LARGE((N22,W22,AG22,AQ22,BA22,BK22),{1,2,3,4,5})),"")</f>
        <v/>
      </c>
      <c r="BO22" s="36" t="str">
        <f t="shared" si="31"/>
        <v/>
      </c>
      <c r="BP22" s="36" t="str">
        <f t="shared" si="33"/>
        <v/>
      </c>
      <c r="BQ22" s="45" t="str">
        <f t="shared" si="32"/>
        <v/>
      </c>
    </row>
    <row r="23" spans="1:69" x14ac:dyDescent="0.3">
      <c r="A23" s="17">
        <v>21</v>
      </c>
      <c r="B23" s="18"/>
      <c r="C23" s="18"/>
      <c r="D23" s="19"/>
      <c r="E23" s="20"/>
      <c r="F23" s="21"/>
      <c r="G23" s="22"/>
      <c r="H23" s="31">
        <v>80</v>
      </c>
      <c r="I23" s="25">
        <v>20</v>
      </c>
      <c r="J23" s="40"/>
      <c r="K23" s="36" t="str">
        <f t="shared" si="1"/>
        <v/>
      </c>
      <c r="L23" s="18"/>
      <c r="M23" s="36" t="str">
        <f t="shared" si="2"/>
        <v/>
      </c>
      <c r="N23" s="36" t="str">
        <f t="shared" si="3"/>
        <v/>
      </c>
      <c r="O23" s="35" t="str">
        <f>IFERROR(VLOOKUP(N23,INSTRUCTION!$J$1:$K$101,2),"")</f>
        <v/>
      </c>
      <c r="P23" s="36" t="str">
        <f t="shared" si="4"/>
        <v/>
      </c>
      <c r="Q23" s="37" t="str">
        <f t="shared" si="5"/>
        <v/>
      </c>
      <c r="R23" s="36" t="str">
        <f t="shared" si="6"/>
        <v/>
      </c>
      <c r="S23" s="18"/>
      <c r="T23" s="36" t="str">
        <f t="shared" si="7"/>
        <v/>
      </c>
      <c r="U23" s="18"/>
      <c r="V23" s="36" t="str">
        <f t="shared" si="8"/>
        <v/>
      </c>
      <c r="W23" s="36" t="str">
        <f t="shared" si="9"/>
        <v/>
      </c>
      <c r="X23" s="35" t="str">
        <f>IFERROR(VLOOKUP(W23,INSTRUCTION!$J$1:$K$101,2),"")</f>
        <v/>
      </c>
      <c r="Y23" s="36" t="str">
        <f t="shared" si="10"/>
        <v/>
      </c>
      <c r="Z23" s="18"/>
      <c r="AA23" s="18"/>
      <c r="AB23" s="36" t="str">
        <f t="shared" si="11"/>
        <v/>
      </c>
      <c r="AC23" s="18"/>
      <c r="AD23" s="36" t="str">
        <f t="shared" si="12"/>
        <v/>
      </c>
      <c r="AE23" s="18"/>
      <c r="AF23" s="36" t="str">
        <f t="shared" si="13"/>
        <v/>
      </c>
      <c r="AG23" s="36" t="str">
        <f t="shared" si="14"/>
        <v/>
      </c>
      <c r="AH23" s="35" t="str">
        <f>IFERROR(VLOOKUP(AG23,INSTRUCTION!$J$1:$K$101,2),"")</f>
        <v/>
      </c>
      <c r="AI23" s="36" t="str">
        <f t="shared" si="15"/>
        <v/>
      </c>
      <c r="AJ23" s="18"/>
      <c r="AK23" s="18"/>
      <c r="AL23" s="36" t="str">
        <f t="shared" si="16"/>
        <v/>
      </c>
      <c r="AM23" s="40"/>
      <c r="AN23" s="36" t="str">
        <f t="shared" si="17"/>
        <v/>
      </c>
      <c r="AO23" s="18"/>
      <c r="AP23" s="36" t="str">
        <f t="shared" si="18"/>
        <v/>
      </c>
      <c r="AQ23" s="36" t="str">
        <f t="shared" si="19"/>
        <v/>
      </c>
      <c r="AR23" s="35" t="str">
        <f>IFERROR(VLOOKUP(AQ23,INSTRUCTION!$J$1:$K$101,2),"")</f>
        <v/>
      </c>
      <c r="AS23" s="36" t="str">
        <f t="shared" si="20"/>
        <v/>
      </c>
      <c r="AT23" s="18"/>
      <c r="AU23" s="18"/>
      <c r="AV23" s="36" t="str">
        <f t="shared" si="21"/>
        <v/>
      </c>
      <c r="AW23" s="18"/>
      <c r="AX23" s="36" t="str">
        <f t="shared" si="22"/>
        <v/>
      </c>
      <c r="AY23" s="18"/>
      <c r="AZ23" s="36" t="str">
        <f t="shared" si="23"/>
        <v/>
      </c>
      <c r="BA23" s="36" t="str">
        <f t="shared" si="24"/>
        <v/>
      </c>
      <c r="BB23" s="35" t="str">
        <f>IFERROR(VLOOKUP(BA23,INSTRUCTION!$J$1:$K$101,2),"")</f>
        <v/>
      </c>
      <c r="BC23" s="36" t="str">
        <f t="shared" si="25"/>
        <v/>
      </c>
      <c r="BD23" s="18"/>
      <c r="BE23" s="40"/>
      <c r="BF23" s="36" t="str">
        <f t="shared" si="26"/>
        <v/>
      </c>
      <c r="BG23" s="18"/>
      <c r="BH23" s="36" t="str">
        <f t="shared" si="27"/>
        <v/>
      </c>
      <c r="BI23" s="18"/>
      <c r="BJ23" s="36" t="str">
        <f t="shared" si="28"/>
        <v/>
      </c>
      <c r="BK23" s="36" t="str">
        <f t="shared" si="29"/>
        <v/>
      </c>
      <c r="BL23" s="35" t="str">
        <f>IFERROR(VLOOKUP(BK23,INSTRUCTION!$J$1:$K$101,2),"")</f>
        <v/>
      </c>
      <c r="BM23" s="36" t="str">
        <f t="shared" si="30"/>
        <v/>
      </c>
      <c r="BN23" s="36" t="str">
        <f>IFERROR(SUMPRODUCT(LARGE((N23,W23,AG23,AQ23,BA23,BK23),{1,2,3,4,5})),"")</f>
        <v/>
      </c>
      <c r="BO23" s="36" t="str">
        <f t="shared" si="31"/>
        <v/>
      </c>
      <c r="BP23" s="36" t="str">
        <f t="shared" si="33"/>
        <v/>
      </c>
      <c r="BQ23" s="45" t="str">
        <f t="shared" si="32"/>
        <v/>
      </c>
    </row>
    <row r="24" spans="1:69" x14ac:dyDescent="0.3">
      <c r="A24" s="17">
        <v>22</v>
      </c>
      <c r="B24" s="18"/>
      <c r="C24" s="18"/>
      <c r="D24" s="19"/>
      <c r="E24" s="20"/>
      <c r="F24" s="21"/>
      <c r="G24" s="22"/>
      <c r="H24" s="31">
        <v>80</v>
      </c>
      <c r="I24" s="25">
        <v>20</v>
      </c>
      <c r="J24" s="40"/>
      <c r="K24" s="36" t="str">
        <f t="shared" si="1"/>
        <v/>
      </c>
      <c r="L24" s="18"/>
      <c r="M24" s="36" t="str">
        <f t="shared" si="2"/>
        <v/>
      </c>
      <c r="N24" s="36" t="str">
        <f t="shared" si="3"/>
        <v/>
      </c>
      <c r="O24" s="35" t="str">
        <f>IFERROR(VLOOKUP(N24,INSTRUCTION!$J$1:$K$101,2),"")</f>
        <v/>
      </c>
      <c r="P24" s="36" t="str">
        <f t="shared" si="4"/>
        <v/>
      </c>
      <c r="Q24" s="37" t="str">
        <f t="shared" si="5"/>
        <v/>
      </c>
      <c r="R24" s="36" t="str">
        <f t="shared" si="6"/>
        <v/>
      </c>
      <c r="S24" s="18"/>
      <c r="T24" s="36" t="str">
        <f t="shared" si="7"/>
        <v/>
      </c>
      <c r="U24" s="18"/>
      <c r="V24" s="36" t="str">
        <f t="shared" si="8"/>
        <v/>
      </c>
      <c r="W24" s="36" t="str">
        <f t="shared" si="9"/>
        <v/>
      </c>
      <c r="X24" s="35" t="str">
        <f>IFERROR(VLOOKUP(W24,INSTRUCTION!$J$1:$K$101,2),"")</f>
        <v/>
      </c>
      <c r="Y24" s="36" t="str">
        <f t="shared" si="10"/>
        <v/>
      </c>
      <c r="Z24" s="18"/>
      <c r="AA24" s="18"/>
      <c r="AB24" s="36" t="str">
        <f t="shared" si="11"/>
        <v/>
      </c>
      <c r="AC24" s="18"/>
      <c r="AD24" s="36" t="str">
        <f t="shared" si="12"/>
        <v/>
      </c>
      <c r="AE24" s="18"/>
      <c r="AF24" s="36" t="str">
        <f t="shared" si="13"/>
        <v/>
      </c>
      <c r="AG24" s="36" t="str">
        <f t="shared" si="14"/>
        <v/>
      </c>
      <c r="AH24" s="35" t="str">
        <f>IFERROR(VLOOKUP(AG24,INSTRUCTION!$J$1:$K$101,2),"")</f>
        <v/>
      </c>
      <c r="AI24" s="36" t="str">
        <f t="shared" si="15"/>
        <v/>
      </c>
      <c r="AJ24" s="18"/>
      <c r="AK24" s="18"/>
      <c r="AL24" s="36" t="str">
        <f t="shared" si="16"/>
        <v/>
      </c>
      <c r="AM24" s="40"/>
      <c r="AN24" s="36" t="str">
        <f t="shared" si="17"/>
        <v/>
      </c>
      <c r="AO24" s="18"/>
      <c r="AP24" s="36" t="str">
        <f t="shared" si="18"/>
        <v/>
      </c>
      <c r="AQ24" s="36" t="str">
        <f t="shared" si="19"/>
        <v/>
      </c>
      <c r="AR24" s="35" t="str">
        <f>IFERROR(VLOOKUP(AQ24,INSTRUCTION!$J$1:$K$101,2),"")</f>
        <v/>
      </c>
      <c r="AS24" s="36" t="str">
        <f t="shared" si="20"/>
        <v/>
      </c>
      <c r="AT24" s="18"/>
      <c r="AU24" s="18"/>
      <c r="AV24" s="36" t="str">
        <f t="shared" si="21"/>
        <v/>
      </c>
      <c r="AW24" s="18"/>
      <c r="AX24" s="36" t="str">
        <f t="shared" si="22"/>
        <v/>
      </c>
      <c r="AY24" s="18"/>
      <c r="AZ24" s="36" t="str">
        <f t="shared" si="23"/>
        <v/>
      </c>
      <c r="BA24" s="36" t="str">
        <f t="shared" si="24"/>
        <v/>
      </c>
      <c r="BB24" s="35" t="str">
        <f>IFERROR(VLOOKUP(BA24,INSTRUCTION!$J$1:$K$101,2),"")</f>
        <v/>
      </c>
      <c r="BC24" s="36" t="str">
        <f t="shared" si="25"/>
        <v/>
      </c>
      <c r="BD24" s="18"/>
      <c r="BE24" s="40"/>
      <c r="BF24" s="36" t="str">
        <f t="shared" si="26"/>
        <v/>
      </c>
      <c r="BG24" s="18"/>
      <c r="BH24" s="36" t="str">
        <f t="shared" si="27"/>
        <v/>
      </c>
      <c r="BI24" s="18"/>
      <c r="BJ24" s="36" t="str">
        <f t="shared" si="28"/>
        <v/>
      </c>
      <c r="BK24" s="36" t="str">
        <f t="shared" si="29"/>
        <v/>
      </c>
      <c r="BL24" s="35" t="str">
        <f>IFERROR(VLOOKUP(BK24,INSTRUCTION!$J$1:$K$101,2),"")</f>
        <v/>
      </c>
      <c r="BM24" s="36" t="str">
        <f t="shared" si="30"/>
        <v/>
      </c>
      <c r="BN24" s="36" t="str">
        <f>IFERROR(SUMPRODUCT(LARGE((N24,W24,AG24,AQ24,BA24,BK24),{1,2,3,4,5})),"")</f>
        <v/>
      </c>
      <c r="BO24" s="36" t="str">
        <f t="shared" si="31"/>
        <v/>
      </c>
      <c r="BP24" s="36" t="str">
        <f t="shared" si="33"/>
        <v/>
      </c>
      <c r="BQ24" s="45" t="str">
        <f t="shared" si="32"/>
        <v/>
      </c>
    </row>
    <row r="25" spans="1:69" x14ac:dyDescent="0.3">
      <c r="A25" s="17">
        <v>23</v>
      </c>
      <c r="B25" s="18"/>
      <c r="C25" s="18"/>
      <c r="D25" s="19"/>
      <c r="E25" s="20"/>
      <c r="F25" s="21"/>
      <c r="G25" s="22"/>
      <c r="H25" s="31">
        <v>80</v>
      </c>
      <c r="I25" s="25">
        <v>20</v>
      </c>
      <c r="J25" s="40"/>
      <c r="K25" s="36" t="str">
        <f t="shared" si="1"/>
        <v/>
      </c>
      <c r="L25" s="18"/>
      <c r="M25" s="36" t="str">
        <f t="shared" si="2"/>
        <v/>
      </c>
      <c r="N25" s="36" t="str">
        <f t="shared" si="3"/>
        <v/>
      </c>
      <c r="O25" s="35" t="str">
        <f>IFERROR(VLOOKUP(N25,INSTRUCTION!$J$1:$K$101,2),"")</f>
        <v/>
      </c>
      <c r="P25" s="36" t="str">
        <f t="shared" si="4"/>
        <v/>
      </c>
      <c r="Q25" s="37" t="str">
        <f t="shared" si="5"/>
        <v/>
      </c>
      <c r="R25" s="36" t="str">
        <f t="shared" si="6"/>
        <v/>
      </c>
      <c r="S25" s="18"/>
      <c r="T25" s="36" t="str">
        <f t="shared" si="7"/>
        <v/>
      </c>
      <c r="U25" s="18"/>
      <c r="V25" s="36" t="str">
        <f t="shared" si="8"/>
        <v/>
      </c>
      <c r="W25" s="36" t="str">
        <f t="shared" si="9"/>
        <v/>
      </c>
      <c r="X25" s="35" t="str">
        <f>IFERROR(VLOOKUP(W25,INSTRUCTION!$J$1:$K$101,2),"")</f>
        <v/>
      </c>
      <c r="Y25" s="36" t="str">
        <f t="shared" si="10"/>
        <v/>
      </c>
      <c r="Z25" s="18"/>
      <c r="AA25" s="18"/>
      <c r="AB25" s="36" t="str">
        <f t="shared" si="11"/>
        <v/>
      </c>
      <c r="AC25" s="18"/>
      <c r="AD25" s="36" t="str">
        <f t="shared" si="12"/>
        <v/>
      </c>
      <c r="AE25" s="18"/>
      <c r="AF25" s="36" t="str">
        <f t="shared" si="13"/>
        <v/>
      </c>
      <c r="AG25" s="36" t="str">
        <f t="shared" si="14"/>
        <v/>
      </c>
      <c r="AH25" s="35" t="str">
        <f>IFERROR(VLOOKUP(AG25,INSTRUCTION!$J$1:$K$101,2),"")</f>
        <v/>
      </c>
      <c r="AI25" s="36" t="str">
        <f t="shared" si="15"/>
        <v/>
      </c>
      <c r="AJ25" s="18"/>
      <c r="AK25" s="18"/>
      <c r="AL25" s="36" t="str">
        <f t="shared" si="16"/>
        <v/>
      </c>
      <c r="AM25" s="40"/>
      <c r="AN25" s="36" t="str">
        <f t="shared" si="17"/>
        <v/>
      </c>
      <c r="AO25" s="18"/>
      <c r="AP25" s="36" t="str">
        <f t="shared" si="18"/>
        <v/>
      </c>
      <c r="AQ25" s="36" t="str">
        <f t="shared" si="19"/>
        <v/>
      </c>
      <c r="AR25" s="35" t="str">
        <f>IFERROR(VLOOKUP(AQ25,INSTRUCTION!$J$1:$K$101,2),"")</f>
        <v/>
      </c>
      <c r="AS25" s="36" t="str">
        <f t="shared" si="20"/>
        <v/>
      </c>
      <c r="AT25" s="18"/>
      <c r="AU25" s="18"/>
      <c r="AV25" s="36" t="str">
        <f t="shared" si="21"/>
        <v/>
      </c>
      <c r="AW25" s="18"/>
      <c r="AX25" s="36" t="str">
        <f t="shared" si="22"/>
        <v/>
      </c>
      <c r="AY25" s="18"/>
      <c r="AZ25" s="36" t="str">
        <f t="shared" si="23"/>
        <v/>
      </c>
      <c r="BA25" s="36" t="str">
        <f t="shared" si="24"/>
        <v/>
      </c>
      <c r="BB25" s="35" t="str">
        <f>IFERROR(VLOOKUP(BA25,INSTRUCTION!$J$1:$K$101,2),"")</f>
        <v/>
      </c>
      <c r="BC25" s="36" t="str">
        <f t="shared" si="25"/>
        <v/>
      </c>
      <c r="BD25" s="18"/>
      <c r="BE25" s="40"/>
      <c r="BF25" s="36" t="str">
        <f t="shared" si="26"/>
        <v/>
      </c>
      <c r="BG25" s="18"/>
      <c r="BH25" s="36" t="str">
        <f t="shared" si="27"/>
        <v/>
      </c>
      <c r="BI25" s="18"/>
      <c r="BJ25" s="36" t="str">
        <f t="shared" si="28"/>
        <v/>
      </c>
      <c r="BK25" s="36" t="str">
        <f t="shared" si="29"/>
        <v/>
      </c>
      <c r="BL25" s="35" t="str">
        <f>IFERROR(VLOOKUP(BK25,INSTRUCTION!$J$1:$K$101,2),"")</f>
        <v/>
      </c>
      <c r="BM25" s="36" t="str">
        <f t="shared" si="30"/>
        <v/>
      </c>
      <c r="BN25" s="36" t="str">
        <f>IFERROR(SUMPRODUCT(LARGE((N25,W25,AG25,AQ25,BA25,BK25),{1,2,3,4,5})),"")</f>
        <v/>
      </c>
      <c r="BO25" s="36" t="str">
        <f t="shared" si="31"/>
        <v/>
      </c>
      <c r="BP25" s="36" t="str">
        <f t="shared" si="33"/>
        <v/>
      </c>
      <c r="BQ25" s="45" t="str">
        <f t="shared" si="32"/>
        <v/>
      </c>
    </row>
    <row r="26" spans="1:69" x14ac:dyDescent="0.3">
      <c r="A26" s="17">
        <v>24</v>
      </c>
      <c r="B26" s="18"/>
      <c r="C26" s="18"/>
      <c r="D26" s="19"/>
      <c r="E26" s="20"/>
      <c r="F26" s="21"/>
      <c r="G26" s="22"/>
      <c r="H26" s="31">
        <v>80</v>
      </c>
      <c r="I26" s="25">
        <v>20</v>
      </c>
      <c r="J26" s="40"/>
      <c r="K26" s="36" t="str">
        <f t="shared" si="1"/>
        <v/>
      </c>
      <c r="L26" s="18"/>
      <c r="M26" s="36" t="str">
        <f t="shared" si="2"/>
        <v/>
      </c>
      <c r="N26" s="36" t="str">
        <f t="shared" si="3"/>
        <v/>
      </c>
      <c r="O26" s="35" t="str">
        <f>IFERROR(VLOOKUP(N26,INSTRUCTION!$J$1:$K$101,2),"")</f>
        <v/>
      </c>
      <c r="P26" s="36" t="str">
        <f t="shared" si="4"/>
        <v/>
      </c>
      <c r="Q26" s="37" t="str">
        <f t="shared" si="5"/>
        <v/>
      </c>
      <c r="R26" s="36" t="str">
        <f t="shared" si="6"/>
        <v/>
      </c>
      <c r="S26" s="18"/>
      <c r="T26" s="36" t="str">
        <f t="shared" si="7"/>
        <v/>
      </c>
      <c r="U26" s="18"/>
      <c r="V26" s="36" t="str">
        <f t="shared" si="8"/>
        <v/>
      </c>
      <c r="W26" s="36" t="str">
        <f t="shared" si="9"/>
        <v/>
      </c>
      <c r="X26" s="35" t="str">
        <f>IFERROR(VLOOKUP(W26,INSTRUCTION!$J$1:$K$101,2),"")</f>
        <v/>
      </c>
      <c r="Y26" s="36" t="str">
        <f t="shared" si="10"/>
        <v/>
      </c>
      <c r="Z26" s="18"/>
      <c r="AA26" s="18"/>
      <c r="AB26" s="36" t="str">
        <f t="shared" si="11"/>
        <v/>
      </c>
      <c r="AC26" s="18"/>
      <c r="AD26" s="36" t="str">
        <f t="shared" si="12"/>
        <v/>
      </c>
      <c r="AE26" s="18"/>
      <c r="AF26" s="36" t="str">
        <f t="shared" si="13"/>
        <v/>
      </c>
      <c r="AG26" s="36" t="str">
        <f t="shared" si="14"/>
        <v/>
      </c>
      <c r="AH26" s="35" t="str">
        <f>IFERROR(VLOOKUP(AG26,INSTRUCTION!$J$1:$K$101,2),"")</f>
        <v/>
      </c>
      <c r="AI26" s="36" t="str">
        <f t="shared" si="15"/>
        <v/>
      </c>
      <c r="AJ26" s="18"/>
      <c r="AK26" s="18"/>
      <c r="AL26" s="36" t="str">
        <f t="shared" si="16"/>
        <v/>
      </c>
      <c r="AM26" s="40"/>
      <c r="AN26" s="36" t="str">
        <f t="shared" si="17"/>
        <v/>
      </c>
      <c r="AO26" s="18"/>
      <c r="AP26" s="36" t="str">
        <f t="shared" si="18"/>
        <v/>
      </c>
      <c r="AQ26" s="36" t="str">
        <f t="shared" si="19"/>
        <v/>
      </c>
      <c r="AR26" s="35" t="str">
        <f>IFERROR(VLOOKUP(AQ26,INSTRUCTION!$J$1:$K$101,2),"")</f>
        <v/>
      </c>
      <c r="AS26" s="36" t="str">
        <f t="shared" si="20"/>
        <v/>
      </c>
      <c r="AT26" s="18"/>
      <c r="AU26" s="18"/>
      <c r="AV26" s="36" t="str">
        <f t="shared" si="21"/>
        <v/>
      </c>
      <c r="AW26" s="18"/>
      <c r="AX26" s="36" t="str">
        <f t="shared" si="22"/>
        <v/>
      </c>
      <c r="AY26" s="18"/>
      <c r="AZ26" s="36" t="str">
        <f t="shared" si="23"/>
        <v/>
      </c>
      <c r="BA26" s="36" t="str">
        <f t="shared" si="24"/>
        <v/>
      </c>
      <c r="BB26" s="35" t="str">
        <f>IFERROR(VLOOKUP(BA26,INSTRUCTION!$J$1:$K$101,2),"")</f>
        <v/>
      </c>
      <c r="BC26" s="36" t="str">
        <f t="shared" si="25"/>
        <v/>
      </c>
      <c r="BD26" s="18"/>
      <c r="BE26" s="40"/>
      <c r="BF26" s="36" t="str">
        <f t="shared" si="26"/>
        <v/>
      </c>
      <c r="BG26" s="18"/>
      <c r="BH26" s="36" t="str">
        <f t="shared" si="27"/>
        <v/>
      </c>
      <c r="BI26" s="18"/>
      <c r="BJ26" s="36" t="str">
        <f t="shared" si="28"/>
        <v/>
      </c>
      <c r="BK26" s="36" t="str">
        <f t="shared" si="29"/>
        <v/>
      </c>
      <c r="BL26" s="35" t="str">
        <f>IFERROR(VLOOKUP(BK26,INSTRUCTION!$J$1:$K$101,2),"")</f>
        <v/>
      </c>
      <c r="BM26" s="36" t="str">
        <f t="shared" si="30"/>
        <v/>
      </c>
      <c r="BN26" s="36" t="str">
        <f>IFERROR(SUMPRODUCT(LARGE((N26,W26,AG26,AQ26,BA26,BK26),{1,2,3,4,5})),"")</f>
        <v/>
      </c>
      <c r="BO26" s="36" t="str">
        <f t="shared" si="31"/>
        <v/>
      </c>
      <c r="BP26" s="36" t="str">
        <f t="shared" si="33"/>
        <v/>
      </c>
      <c r="BQ26" s="45" t="str">
        <f t="shared" si="32"/>
        <v/>
      </c>
    </row>
    <row r="27" spans="1:69" x14ac:dyDescent="0.3">
      <c r="A27" s="17">
        <v>25</v>
      </c>
      <c r="B27" s="18"/>
      <c r="C27" s="18"/>
      <c r="D27" s="19"/>
      <c r="E27" s="20"/>
      <c r="F27" s="21"/>
      <c r="G27" s="22"/>
      <c r="H27" s="31">
        <v>80</v>
      </c>
      <c r="I27" s="25">
        <v>20</v>
      </c>
      <c r="J27" s="40"/>
      <c r="K27" s="36" t="str">
        <f t="shared" si="1"/>
        <v/>
      </c>
      <c r="L27" s="18"/>
      <c r="M27" s="36" t="str">
        <f t="shared" si="2"/>
        <v/>
      </c>
      <c r="N27" s="36" t="str">
        <f t="shared" si="3"/>
        <v/>
      </c>
      <c r="O27" s="35" t="str">
        <f>IFERROR(VLOOKUP(N27,INSTRUCTION!$J$1:$K$101,2),"")</f>
        <v/>
      </c>
      <c r="P27" s="36" t="str">
        <f t="shared" si="4"/>
        <v/>
      </c>
      <c r="Q27" s="37" t="str">
        <f t="shared" si="5"/>
        <v/>
      </c>
      <c r="R27" s="36" t="str">
        <f t="shared" si="6"/>
        <v/>
      </c>
      <c r="S27" s="18"/>
      <c r="T27" s="36" t="str">
        <f t="shared" si="7"/>
        <v/>
      </c>
      <c r="U27" s="18"/>
      <c r="V27" s="36" t="str">
        <f t="shared" si="8"/>
        <v/>
      </c>
      <c r="W27" s="36" t="str">
        <f t="shared" si="9"/>
        <v/>
      </c>
      <c r="X27" s="35" t="str">
        <f>IFERROR(VLOOKUP(W27,INSTRUCTION!$J$1:$K$101,2),"")</f>
        <v/>
      </c>
      <c r="Y27" s="36" t="str">
        <f t="shared" si="10"/>
        <v/>
      </c>
      <c r="Z27" s="18"/>
      <c r="AA27" s="18"/>
      <c r="AB27" s="36" t="str">
        <f t="shared" si="11"/>
        <v/>
      </c>
      <c r="AC27" s="18"/>
      <c r="AD27" s="36" t="str">
        <f t="shared" si="12"/>
        <v/>
      </c>
      <c r="AE27" s="18"/>
      <c r="AF27" s="36" t="str">
        <f t="shared" si="13"/>
        <v/>
      </c>
      <c r="AG27" s="36" t="str">
        <f t="shared" si="14"/>
        <v/>
      </c>
      <c r="AH27" s="35" t="str">
        <f>IFERROR(VLOOKUP(AG27,INSTRUCTION!$J$1:$K$101,2),"")</f>
        <v/>
      </c>
      <c r="AI27" s="36" t="str">
        <f t="shared" si="15"/>
        <v/>
      </c>
      <c r="AJ27" s="18"/>
      <c r="AK27" s="18"/>
      <c r="AL27" s="36" t="str">
        <f t="shared" si="16"/>
        <v/>
      </c>
      <c r="AM27" s="40"/>
      <c r="AN27" s="36" t="str">
        <f t="shared" si="17"/>
        <v/>
      </c>
      <c r="AO27" s="18"/>
      <c r="AP27" s="36" t="str">
        <f t="shared" si="18"/>
        <v/>
      </c>
      <c r="AQ27" s="36" t="str">
        <f t="shared" si="19"/>
        <v/>
      </c>
      <c r="AR27" s="35" t="str">
        <f>IFERROR(VLOOKUP(AQ27,INSTRUCTION!$J$1:$K$101,2),"")</f>
        <v/>
      </c>
      <c r="AS27" s="36" t="str">
        <f t="shared" si="20"/>
        <v/>
      </c>
      <c r="AT27" s="18"/>
      <c r="AU27" s="18"/>
      <c r="AV27" s="36" t="str">
        <f t="shared" si="21"/>
        <v/>
      </c>
      <c r="AW27" s="18"/>
      <c r="AX27" s="36" t="str">
        <f t="shared" si="22"/>
        <v/>
      </c>
      <c r="AY27" s="18"/>
      <c r="AZ27" s="36" t="str">
        <f t="shared" si="23"/>
        <v/>
      </c>
      <c r="BA27" s="36" t="str">
        <f t="shared" si="24"/>
        <v/>
      </c>
      <c r="BB27" s="35" t="str">
        <f>IFERROR(VLOOKUP(BA27,INSTRUCTION!$J$1:$K$101,2),"")</f>
        <v/>
      </c>
      <c r="BC27" s="36" t="str">
        <f t="shared" si="25"/>
        <v/>
      </c>
      <c r="BD27" s="18"/>
      <c r="BE27" s="40"/>
      <c r="BF27" s="36" t="str">
        <f t="shared" si="26"/>
        <v/>
      </c>
      <c r="BG27" s="18"/>
      <c r="BH27" s="36" t="str">
        <f t="shared" si="27"/>
        <v/>
      </c>
      <c r="BI27" s="18"/>
      <c r="BJ27" s="36" t="str">
        <f t="shared" si="28"/>
        <v/>
      </c>
      <c r="BK27" s="36" t="str">
        <f t="shared" si="29"/>
        <v/>
      </c>
      <c r="BL27" s="35" t="str">
        <f>IFERROR(VLOOKUP(BK27,INSTRUCTION!$J$1:$K$101,2),"")</f>
        <v/>
      </c>
      <c r="BM27" s="36" t="str">
        <f t="shared" si="30"/>
        <v/>
      </c>
      <c r="BN27" s="36" t="str">
        <f>IFERROR(SUMPRODUCT(LARGE((N27,W27,AG27,AQ27,BA27,BK27),{1,2,3,4,5})),"")</f>
        <v/>
      </c>
      <c r="BO27" s="36" t="str">
        <f t="shared" si="31"/>
        <v/>
      </c>
      <c r="BP27" s="36" t="str">
        <f t="shared" si="33"/>
        <v/>
      </c>
      <c r="BQ27" s="45" t="str">
        <f t="shared" si="32"/>
        <v/>
      </c>
    </row>
    <row r="28" spans="1:69" x14ac:dyDescent="0.3">
      <c r="A28" s="17">
        <v>26</v>
      </c>
      <c r="B28" s="18"/>
      <c r="C28" s="18"/>
      <c r="D28" s="19"/>
      <c r="E28" s="20"/>
      <c r="F28" s="21"/>
      <c r="G28" s="22"/>
      <c r="H28" s="31">
        <v>80</v>
      </c>
      <c r="I28" s="25">
        <v>20</v>
      </c>
      <c r="J28" s="40"/>
      <c r="K28" s="36" t="str">
        <f t="shared" si="1"/>
        <v/>
      </c>
      <c r="L28" s="18"/>
      <c r="M28" s="36" t="str">
        <f t="shared" si="2"/>
        <v/>
      </c>
      <c r="N28" s="36" t="str">
        <f t="shared" si="3"/>
        <v/>
      </c>
      <c r="O28" s="35" t="str">
        <f>IFERROR(VLOOKUP(N28,INSTRUCTION!$J$1:$K$101,2),"")</f>
        <v/>
      </c>
      <c r="P28" s="36" t="str">
        <f t="shared" si="4"/>
        <v/>
      </c>
      <c r="Q28" s="37" t="str">
        <f t="shared" si="5"/>
        <v/>
      </c>
      <c r="R28" s="36" t="str">
        <f t="shared" si="6"/>
        <v/>
      </c>
      <c r="S28" s="18"/>
      <c r="T28" s="36" t="str">
        <f t="shared" si="7"/>
        <v/>
      </c>
      <c r="U28" s="18"/>
      <c r="V28" s="36" t="str">
        <f t="shared" si="8"/>
        <v/>
      </c>
      <c r="W28" s="36" t="str">
        <f t="shared" si="9"/>
        <v/>
      </c>
      <c r="X28" s="35" t="str">
        <f>IFERROR(VLOOKUP(W28,INSTRUCTION!$J$1:$K$101,2),"")</f>
        <v/>
      </c>
      <c r="Y28" s="36" t="str">
        <f t="shared" si="10"/>
        <v/>
      </c>
      <c r="Z28" s="18"/>
      <c r="AA28" s="18"/>
      <c r="AB28" s="36" t="str">
        <f t="shared" si="11"/>
        <v/>
      </c>
      <c r="AC28" s="18"/>
      <c r="AD28" s="36" t="str">
        <f t="shared" si="12"/>
        <v/>
      </c>
      <c r="AE28" s="18"/>
      <c r="AF28" s="36" t="str">
        <f t="shared" si="13"/>
        <v/>
      </c>
      <c r="AG28" s="36" t="str">
        <f t="shared" si="14"/>
        <v/>
      </c>
      <c r="AH28" s="35" t="str">
        <f>IFERROR(VLOOKUP(AG28,INSTRUCTION!$J$1:$K$101,2),"")</f>
        <v/>
      </c>
      <c r="AI28" s="36" t="str">
        <f t="shared" si="15"/>
        <v/>
      </c>
      <c r="AJ28" s="18"/>
      <c r="AK28" s="18"/>
      <c r="AL28" s="36" t="str">
        <f t="shared" si="16"/>
        <v/>
      </c>
      <c r="AM28" s="40"/>
      <c r="AN28" s="36" t="str">
        <f t="shared" si="17"/>
        <v/>
      </c>
      <c r="AO28" s="18"/>
      <c r="AP28" s="36" t="str">
        <f t="shared" si="18"/>
        <v/>
      </c>
      <c r="AQ28" s="36" t="str">
        <f t="shared" si="19"/>
        <v/>
      </c>
      <c r="AR28" s="35" t="str">
        <f>IFERROR(VLOOKUP(AQ28,INSTRUCTION!$J$1:$K$101,2),"")</f>
        <v/>
      </c>
      <c r="AS28" s="36" t="str">
        <f t="shared" si="20"/>
        <v/>
      </c>
      <c r="AT28" s="18"/>
      <c r="AU28" s="18"/>
      <c r="AV28" s="36" t="str">
        <f t="shared" si="21"/>
        <v/>
      </c>
      <c r="AW28" s="18"/>
      <c r="AX28" s="36" t="str">
        <f t="shared" si="22"/>
        <v/>
      </c>
      <c r="AY28" s="18"/>
      <c r="AZ28" s="36" t="str">
        <f t="shared" si="23"/>
        <v/>
      </c>
      <c r="BA28" s="36" t="str">
        <f t="shared" si="24"/>
        <v/>
      </c>
      <c r="BB28" s="35" t="str">
        <f>IFERROR(VLOOKUP(BA28,INSTRUCTION!$J$1:$K$101,2),"")</f>
        <v/>
      </c>
      <c r="BC28" s="36" t="str">
        <f t="shared" si="25"/>
        <v/>
      </c>
      <c r="BD28" s="18"/>
      <c r="BE28" s="40"/>
      <c r="BF28" s="36" t="str">
        <f t="shared" si="26"/>
        <v/>
      </c>
      <c r="BG28" s="18"/>
      <c r="BH28" s="36" t="str">
        <f t="shared" si="27"/>
        <v/>
      </c>
      <c r="BI28" s="18"/>
      <c r="BJ28" s="36" t="str">
        <f t="shared" si="28"/>
        <v/>
      </c>
      <c r="BK28" s="36" t="str">
        <f t="shared" si="29"/>
        <v/>
      </c>
      <c r="BL28" s="35" t="str">
        <f>IFERROR(VLOOKUP(BK28,INSTRUCTION!$J$1:$K$101,2),"")</f>
        <v/>
      </c>
      <c r="BM28" s="36" t="str">
        <f t="shared" si="30"/>
        <v/>
      </c>
      <c r="BN28" s="36" t="str">
        <f>IFERROR(SUMPRODUCT(LARGE((N28,W28,AG28,AQ28,BA28,BK28),{1,2,3,4,5})),"")</f>
        <v/>
      </c>
      <c r="BO28" s="36" t="str">
        <f t="shared" si="31"/>
        <v/>
      </c>
      <c r="BP28" s="36" t="str">
        <f t="shared" si="33"/>
        <v/>
      </c>
      <c r="BQ28" s="45" t="str">
        <f t="shared" si="32"/>
        <v/>
      </c>
    </row>
    <row r="29" spans="1:69" x14ac:dyDescent="0.3">
      <c r="A29" s="17">
        <v>27</v>
      </c>
      <c r="B29" s="18"/>
      <c r="C29" s="18"/>
      <c r="D29" s="19"/>
      <c r="E29" s="20"/>
      <c r="F29" s="21"/>
      <c r="G29" s="22"/>
      <c r="H29" s="31">
        <v>80</v>
      </c>
      <c r="I29" s="25">
        <v>20</v>
      </c>
      <c r="J29" s="40"/>
      <c r="K29" s="36" t="str">
        <f t="shared" si="1"/>
        <v/>
      </c>
      <c r="L29" s="18"/>
      <c r="M29" s="36" t="str">
        <f t="shared" si="2"/>
        <v/>
      </c>
      <c r="N29" s="36" t="str">
        <f t="shared" si="3"/>
        <v/>
      </c>
      <c r="O29" s="35" t="str">
        <f>IFERROR(VLOOKUP(N29,INSTRUCTION!$J$1:$K$101,2),"")</f>
        <v/>
      </c>
      <c r="P29" s="36" t="str">
        <f t="shared" si="4"/>
        <v/>
      </c>
      <c r="Q29" s="37" t="str">
        <f t="shared" si="5"/>
        <v/>
      </c>
      <c r="R29" s="36" t="str">
        <f t="shared" si="6"/>
        <v/>
      </c>
      <c r="S29" s="18"/>
      <c r="T29" s="36" t="str">
        <f t="shared" si="7"/>
        <v/>
      </c>
      <c r="U29" s="18"/>
      <c r="V29" s="36" t="str">
        <f t="shared" si="8"/>
        <v/>
      </c>
      <c r="W29" s="36" t="str">
        <f t="shared" si="9"/>
        <v/>
      </c>
      <c r="X29" s="35" t="str">
        <f>IFERROR(VLOOKUP(W29,INSTRUCTION!$J$1:$K$101,2),"")</f>
        <v/>
      </c>
      <c r="Y29" s="36" t="str">
        <f t="shared" si="10"/>
        <v/>
      </c>
      <c r="Z29" s="18"/>
      <c r="AA29" s="18"/>
      <c r="AB29" s="36" t="str">
        <f t="shared" si="11"/>
        <v/>
      </c>
      <c r="AC29" s="18"/>
      <c r="AD29" s="36" t="str">
        <f t="shared" si="12"/>
        <v/>
      </c>
      <c r="AE29" s="18"/>
      <c r="AF29" s="36" t="str">
        <f t="shared" si="13"/>
        <v/>
      </c>
      <c r="AG29" s="36" t="str">
        <f t="shared" si="14"/>
        <v/>
      </c>
      <c r="AH29" s="35" t="str">
        <f>IFERROR(VLOOKUP(AG29,INSTRUCTION!$J$1:$K$101,2),"")</f>
        <v/>
      </c>
      <c r="AI29" s="36" t="str">
        <f t="shared" si="15"/>
        <v/>
      </c>
      <c r="AJ29" s="18"/>
      <c r="AK29" s="18"/>
      <c r="AL29" s="36" t="str">
        <f t="shared" si="16"/>
        <v/>
      </c>
      <c r="AM29" s="40"/>
      <c r="AN29" s="36" t="str">
        <f t="shared" si="17"/>
        <v/>
      </c>
      <c r="AO29" s="18"/>
      <c r="AP29" s="36" t="str">
        <f t="shared" si="18"/>
        <v/>
      </c>
      <c r="AQ29" s="36" t="str">
        <f t="shared" si="19"/>
        <v/>
      </c>
      <c r="AR29" s="35" t="str">
        <f>IFERROR(VLOOKUP(AQ29,INSTRUCTION!$J$1:$K$101,2),"")</f>
        <v/>
      </c>
      <c r="AS29" s="36" t="str">
        <f t="shared" si="20"/>
        <v/>
      </c>
      <c r="AT29" s="18"/>
      <c r="AU29" s="18"/>
      <c r="AV29" s="36" t="str">
        <f t="shared" si="21"/>
        <v/>
      </c>
      <c r="AW29" s="18"/>
      <c r="AX29" s="36" t="str">
        <f t="shared" si="22"/>
        <v/>
      </c>
      <c r="AY29" s="18"/>
      <c r="AZ29" s="36" t="str">
        <f t="shared" si="23"/>
        <v/>
      </c>
      <c r="BA29" s="36" t="str">
        <f t="shared" si="24"/>
        <v/>
      </c>
      <c r="BB29" s="35" t="str">
        <f>IFERROR(VLOOKUP(BA29,INSTRUCTION!$J$1:$K$101,2),"")</f>
        <v/>
      </c>
      <c r="BC29" s="36" t="str">
        <f t="shared" si="25"/>
        <v/>
      </c>
      <c r="BD29" s="18"/>
      <c r="BE29" s="40"/>
      <c r="BF29" s="36" t="str">
        <f t="shared" si="26"/>
        <v/>
      </c>
      <c r="BG29" s="18"/>
      <c r="BH29" s="36" t="str">
        <f t="shared" si="27"/>
        <v/>
      </c>
      <c r="BI29" s="18"/>
      <c r="BJ29" s="36" t="str">
        <f t="shared" si="28"/>
        <v/>
      </c>
      <c r="BK29" s="36" t="str">
        <f t="shared" si="29"/>
        <v/>
      </c>
      <c r="BL29" s="35" t="str">
        <f>IFERROR(VLOOKUP(BK29,INSTRUCTION!$J$1:$K$101,2),"")</f>
        <v/>
      </c>
      <c r="BM29" s="36" t="str">
        <f t="shared" si="30"/>
        <v/>
      </c>
      <c r="BN29" s="36" t="str">
        <f>IFERROR(SUMPRODUCT(LARGE((N29,W29,AG29,AQ29,BA29,BK29),{1,2,3,4,5})),"")</f>
        <v/>
      </c>
      <c r="BO29" s="36" t="str">
        <f t="shared" si="31"/>
        <v/>
      </c>
      <c r="BP29" s="36" t="str">
        <f t="shared" si="33"/>
        <v/>
      </c>
      <c r="BQ29" s="45" t="str">
        <f t="shared" si="32"/>
        <v/>
      </c>
    </row>
    <row r="30" spans="1:69" x14ac:dyDescent="0.3">
      <c r="A30" s="17">
        <v>28</v>
      </c>
      <c r="B30" s="18"/>
      <c r="C30" s="18"/>
      <c r="D30" s="19"/>
      <c r="E30" s="20"/>
      <c r="F30" s="21"/>
      <c r="G30" s="22"/>
      <c r="H30" s="31">
        <v>80</v>
      </c>
      <c r="I30" s="25">
        <v>20</v>
      </c>
      <c r="J30" s="40"/>
      <c r="K30" s="36" t="str">
        <f t="shared" si="1"/>
        <v/>
      </c>
      <c r="L30" s="18"/>
      <c r="M30" s="36" t="str">
        <f t="shared" si="2"/>
        <v/>
      </c>
      <c r="N30" s="36" t="str">
        <f t="shared" si="3"/>
        <v/>
      </c>
      <c r="O30" s="35" t="str">
        <f>IFERROR(VLOOKUP(N30,INSTRUCTION!$J$1:$K$101,2),"")</f>
        <v/>
      </c>
      <c r="P30" s="36" t="str">
        <f t="shared" si="4"/>
        <v/>
      </c>
      <c r="Q30" s="37" t="str">
        <f t="shared" si="5"/>
        <v/>
      </c>
      <c r="R30" s="36" t="str">
        <f t="shared" si="6"/>
        <v/>
      </c>
      <c r="S30" s="18"/>
      <c r="T30" s="36" t="str">
        <f t="shared" si="7"/>
        <v/>
      </c>
      <c r="U30" s="18"/>
      <c r="V30" s="36" t="str">
        <f t="shared" si="8"/>
        <v/>
      </c>
      <c r="W30" s="36" t="str">
        <f t="shared" si="9"/>
        <v/>
      </c>
      <c r="X30" s="35" t="str">
        <f>IFERROR(VLOOKUP(W30,INSTRUCTION!$J$1:$K$101,2),"")</f>
        <v/>
      </c>
      <c r="Y30" s="36" t="str">
        <f t="shared" si="10"/>
        <v/>
      </c>
      <c r="Z30" s="18"/>
      <c r="AA30" s="18"/>
      <c r="AB30" s="36" t="str">
        <f t="shared" si="11"/>
        <v/>
      </c>
      <c r="AC30" s="18"/>
      <c r="AD30" s="36" t="str">
        <f t="shared" si="12"/>
        <v/>
      </c>
      <c r="AE30" s="18"/>
      <c r="AF30" s="36" t="str">
        <f t="shared" si="13"/>
        <v/>
      </c>
      <c r="AG30" s="36" t="str">
        <f t="shared" si="14"/>
        <v/>
      </c>
      <c r="AH30" s="35" t="str">
        <f>IFERROR(VLOOKUP(AG30,INSTRUCTION!$J$1:$K$101,2),"")</f>
        <v/>
      </c>
      <c r="AI30" s="36" t="str">
        <f t="shared" si="15"/>
        <v/>
      </c>
      <c r="AJ30" s="18"/>
      <c r="AK30" s="18"/>
      <c r="AL30" s="36" t="str">
        <f t="shared" si="16"/>
        <v/>
      </c>
      <c r="AM30" s="40"/>
      <c r="AN30" s="36" t="str">
        <f t="shared" si="17"/>
        <v/>
      </c>
      <c r="AO30" s="18"/>
      <c r="AP30" s="36" t="str">
        <f t="shared" si="18"/>
        <v/>
      </c>
      <c r="AQ30" s="36" t="str">
        <f t="shared" si="19"/>
        <v/>
      </c>
      <c r="AR30" s="35" t="str">
        <f>IFERROR(VLOOKUP(AQ30,INSTRUCTION!$J$1:$K$101,2),"")</f>
        <v/>
      </c>
      <c r="AS30" s="36" t="str">
        <f t="shared" si="20"/>
        <v/>
      </c>
      <c r="AT30" s="18"/>
      <c r="AU30" s="18"/>
      <c r="AV30" s="36" t="str">
        <f t="shared" si="21"/>
        <v/>
      </c>
      <c r="AW30" s="18"/>
      <c r="AX30" s="36" t="str">
        <f t="shared" si="22"/>
        <v/>
      </c>
      <c r="AY30" s="18"/>
      <c r="AZ30" s="36" t="str">
        <f t="shared" si="23"/>
        <v/>
      </c>
      <c r="BA30" s="36" t="str">
        <f t="shared" si="24"/>
        <v/>
      </c>
      <c r="BB30" s="35" t="str">
        <f>IFERROR(VLOOKUP(BA30,INSTRUCTION!$J$1:$K$101,2),"")</f>
        <v/>
      </c>
      <c r="BC30" s="36" t="str">
        <f t="shared" si="25"/>
        <v/>
      </c>
      <c r="BD30" s="18"/>
      <c r="BE30" s="40"/>
      <c r="BF30" s="36" t="str">
        <f t="shared" si="26"/>
        <v/>
      </c>
      <c r="BG30" s="18"/>
      <c r="BH30" s="36" t="str">
        <f t="shared" si="27"/>
        <v/>
      </c>
      <c r="BI30" s="18"/>
      <c r="BJ30" s="36" t="str">
        <f t="shared" si="28"/>
        <v/>
      </c>
      <c r="BK30" s="36" t="str">
        <f t="shared" si="29"/>
        <v/>
      </c>
      <c r="BL30" s="35" t="str">
        <f>IFERROR(VLOOKUP(BK30,INSTRUCTION!$J$1:$K$101,2),"")</f>
        <v/>
      </c>
      <c r="BM30" s="36" t="str">
        <f t="shared" si="30"/>
        <v/>
      </c>
      <c r="BN30" s="36" t="str">
        <f>IFERROR(SUMPRODUCT(LARGE((N30,W30,AG30,AQ30,BA30,BK30),{1,2,3,4,5})),"")</f>
        <v/>
      </c>
      <c r="BO30" s="36" t="str">
        <f t="shared" si="31"/>
        <v/>
      </c>
      <c r="BP30" s="36" t="str">
        <f t="shared" si="33"/>
        <v/>
      </c>
      <c r="BQ30" s="45" t="str">
        <f t="shared" si="32"/>
        <v/>
      </c>
    </row>
    <row r="31" spans="1:69" x14ac:dyDescent="0.3">
      <c r="A31" s="17">
        <v>29</v>
      </c>
      <c r="B31" s="18"/>
      <c r="C31" s="18"/>
      <c r="D31" s="19"/>
      <c r="E31" s="20"/>
      <c r="F31" s="21"/>
      <c r="G31" s="22"/>
      <c r="H31" s="31">
        <v>80</v>
      </c>
      <c r="I31" s="25">
        <v>20</v>
      </c>
      <c r="J31" s="40"/>
      <c r="K31" s="36" t="str">
        <f t="shared" si="1"/>
        <v/>
      </c>
      <c r="L31" s="18"/>
      <c r="M31" s="36" t="str">
        <f t="shared" si="2"/>
        <v/>
      </c>
      <c r="N31" s="36" t="str">
        <f t="shared" si="3"/>
        <v/>
      </c>
      <c r="O31" s="35" t="str">
        <f>IFERROR(VLOOKUP(N31,INSTRUCTION!$J$1:$K$101,2),"")</f>
        <v/>
      </c>
      <c r="P31" s="36" t="str">
        <f t="shared" si="4"/>
        <v/>
      </c>
      <c r="Q31" s="37" t="str">
        <f t="shared" si="5"/>
        <v/>
      </c>
      <c r="R31" s="36" t="str">
        <f t="shared" si="6"/>
        <v/>
      </c>
      <c r="S31" s="18"/>
      <c r="T31" s="36" t="str">
        <f t="shared" si="7"/>
        <v/>
      </c>
      <c r="U31" s="18"/>
      <c r="V31" s="36" t="str">
        <f t="shared" si="8"/>
        <v/>
      </c>
      <c r="W31" s="36" t="str">
        <f t="shared" si="9"/>
        <v/>
      </c>
      <c r="X31" s="35" t="str">
        <f>IFERROR(VLOOKUP(W31,INSTRUCTION!$J$1:$K$101,2),"")</f>
        <v/>
      </c>
      <c r="Y31" s="36" t="str">
        <f t="shared" si="10"/>
        <v/>
      </c>
      <c r="Z31" s="18"/>
      <c r="AA31" s="18"/>
      <c r="AB31" s="36" t="str">
        <f t="shared" si="11"/>
        <v/>
      </c>
      <c r="AC31" s="18"/>
      <c r="AD31" s="36" t="str">
        <f t="shared" si="12"/>
        <v/>
      </c>
      <c r="AE31" s="18"/>
      <c r="AF31" s="36" t="str">
        <f t="shared" si="13"/>
        <v/>
      </c>
      <c r="AG31" s="36" t="str">
        <f t="shared" si="14"/>
        <v/>
      </c>
      <c r="AH31" s="35" t="str">
        <f>IFERROR(VLOOKUP(AG31,INSTRUCTION!$J$1:$K$101,2),"")</f>
        <v/>
      </c>
      <c r="AI31" s="36" t="str">
        <f t="shared" si="15"/>
        <v/>
      </c>
      <c r="AJ31" s="18"/>
      <c r="AK31" s="18"/>
      <c r="AL31" s="36" t="str">
        <f t="shared" si="16"/>
        <v/>
      </c>
      <c r="AM31" s="40"/>
      <c r="AN31" s="36" t="str">
        <f t="shared" si="17"/>
        <v/>
      </c>
      <c r="AO31" s="18"/>
      <c r="AP31" s="36" t="str">
        <f t="shared" si="18"/>
        <v/>
      </c>
      <c r="AQ31" s="36" t="str">
        <f t="shared" si="19"/>
        <v/>
      </c>
      <c r="AR31" s="35" t="str">
        <f>IFERROR(VLOOKUP(AQ31,INSTRUCTION!$J$1:$K$101,2),"")</f>
        <v/>
      </c>
      <c r="AS31" s="36" t="str">
        <f t="shared" si="20"/>
        <v/>
      </c>
      <c r="AT31" s="18"/>
      <c r="AU31" s="18"/>
      <c r="AV31" s="36" t="str">
        <f t="shared" si="21"/>
        <v/>
      </c>
      <c r="AW31" s="18"/>
      <c r="AX31" s="36" t="str">
        <f t="shared" si="22"/>
        <v/>
      </c>
      <c r="AY31" s="18"/>
      <c r="AZ31" s="36" t="str">
        <f t="shared" si="23"/>
        <v/>
      </c>
      <c r="BA31" s="36" t="str">
        <f t="shared" si="24"/>
        <v/>
      </c>
      <c r="BB31" s="35" t="str">
        <f>IFERROR(VLOOKUP(BA31,INSTRUCTION!$J$1:$K$101,2),"")</f>
        <v/>
      </c>
      <c r="BC31" s="36" t="str">
        <f t="shared" si="25"/>
        <v/>
      </c>
      <c r="BD31" s="18"/>
      <c r="BE31" s="40"/>
      <c r="BF31" s="36" t="str">
        <f t="shared" si="26"/>
        <v/>
      </c>
      <c r="BG31" s="18"/>
      <c r="BH31" s="36" t="str">
        <f t="shared" si="27"/>
        <v/>
      </c>
      <c r="BI31" s="18"/>
      <c r="BJ31" s="36" t="str">
        <f t="shared" si="28"/>
        <v/>
      </c>
      <c r="BK31" s="36" t="str">
        <f t="shared" si="29"/>
        <v/>
      </c>
      <c r="BL31" s="35" t="str">
        <f>IFERROR(VLOOKUP(BK31,INSTRUCTION!$J$1:$K$101,2),"")</f>
        <v/>
      </c>
      <c r="BM31" s="36" t="str">
        <f t="shared" si="30"/>
        <v/>
      </c>
      <c r="BN31" s="36" t="str">
        <f>IFERROR(SUMPRODUCT(LARGE((N31,W31,AG31,AQ31,BA31,BK31),{1,2,3,4,5})),"")</f>
        <v/>
      </c>
      <c r="BO31" s="36" t="str">
        <f t="shared" si="31"/>
        <v/>
      </c>
      <c r="BP31" s="36" t="str">
        <f t="shared" si="33"/>
        <v/>
      </c>
      <c r="BQ31" s="45" t="str">
        <f t="shared" si="32"/>
        <v/>
      </c>
    </row>
    <row r="32" spans="1:69" x14ac:dyDescent="0.3">
      <c r="A32" s="17">
        <v>30</v>
      </c>
      <c r="B32" s="18"/>
      <c r="C32" s="18"/>
      <c r="D32" s="19"/>
      <c r="E32" s="20"/>
      <c r="F32" s="21"/>
      <c r="G32" s="22"/>
      <c r="H32" s="31">
        <v>80</v>
      </c>
      <c r="I32" s="25">
        <v>20</v>
      </c>
      <c r="J32" s="40"/>
      <c r="K32" s="36" t="str">
        <f t="shared" si="1"/>
        <v/>
      </c>
      <c r="L32" s="18"/>
      <c r="M32" s="36" t="str">
        <f t="shared" si="2"/>
        <v/>
      </c>
      <c r="N32" s="36" t="str">
        <f t="shared" si="3"/>
        <v/>
      </c>
      <c r="O32" s="35" t="str">
        <f>IFERROR(VLOOKUP(N32,INSTRUCTION!$J$1:$K$101,2),"")</f>
        <v/>
      </c>
      <c r="P32" s="36" t="str">
        <f t="shared" si="4"/>
        <v/>
      </c>
      <c r="Q32" s="37" t="str">
        <f t="shared" si="5"/>
        <v/>
      </c>
      <c r="R32" s="36" t="str">
        <f t="shared" si="6"/>
        <v/>
      </c>
      <c r="S32" s="18"/>
      <c r="T32" s="36" t="str">
        <f t="shared" si="7"/>
        <v/>
      </c>
      <c r="U32" s="18"/>
      <c r="V32" s="36" t="str">
        <f t="shared" si="8"/>
        <v/>
      </c>
      <c r="W32" s="36" t="str">
        <f t="shared" si="9"/>
        <v/>
      </c>
      <c r="X32" s="35" t="str">
        <f>IFERROR(VLOOKUP(W32,INSTRUCTION!$J$1:$K$101,2),"")</f>
        <v/>
      </c>
      <c r="Y32" s="36" t="str">
        <f t="shared" si="10"/>
        <v/>
      </c>
      <c r="Z32" s="18"/>
      <c r="AA32" s="18"/>
      <c r="AB32" s="36" t="str">
        <f t="shared" si="11"/>
        <v/>
      </c>
      <c r="AC32" s="18"/>
      <c r="AD32" s="36" t="str">
        <f t="shared" si="12"/>
        <v/>
      </c>
      <c r="AE32" s="18"/>
      <c r="AF32" s="36" t="str">
        <f t="shared" si="13"/>
        <v/>
      </c>
      <c r="AG32" s="36" t="str">
        <f t="shared" si="14"/>
        <v/>
      </c>
      <c r="AH32" s="35" t="str">
        <f>IFERROR(VLOOKUP(AG32,INSTRUCTION!$J$1:$K$101,2),"")</f>
        <v/>
      </c>
      <c r="AI32" s="36" t="str">
        <f t="shared" si="15"/>
        <v/>
      </c>
      <c r="AJ32" s="18"/>
      <c r="AK32" s="18"/>
      <c r="AL32" s="36" t="str">
        <f t="shared" si="16"/>
        <v/>
      </c>
      <c r="AM32" s="40"/>
      <c r="AN32" s="36" t="str">
        <f t="shared" si="17"/>
        <v/>
      </c>
      <c r="AO32" s="18"/>
      <c r="AP32" s="36" t="str">
        <f t="shared" si="18"/>
        <v/>
      </c>
      <c r="AQ32" s="36" t="str">
        <f t="shared" si="19"/>
        <v/>
      </c>
      <c r="AR32" s="35" t="str">
        <f>IFERROR(VLOOKUP(AQ32,INSTRUCTION!$J$1:$K$101,2),"")</f>
        <v/>
      </c>
      <c r="AS32" s="36" t="str">
        <f t="shared" si="20"/>
        <v/>
      </c>
      <c r="AT32" s="18"/>
      <c r="AU32" s="18"/>
      <c r="AV32" s="36" t="str">
        <f t="shared" si="21"/>
        <v/>
      </c>
      <c r="AW32" s="18"/>
      <c r="AX32" s="36" t="str">
        <f t="shared" si="22"/>
        <v/>
      </c>
      <c r="AY32" s="18"/>
      <c r="AZ32" s="36" t="str">
        <f t="shared" si="23"/>
        <v/>
      </c>
      <c r="BA32" s="36" t="str">
        <f t="shared" si="24"/>
        <v/>
      </c>
      <c r="BB32" s="35" t="str">
        <f>IFERROR(VLOOKUP(BA32,INSTRUCTION!$J$1:$K$101,2),"")</f>
        <v/>
      </c>
      <c r="BC32" s="36" t="str">
        <f t="shared" si="25"/>
        <v/>
      </c>
      <c r="BD32" s="18"/>
      <c r="BE32" s="40"/>
      <c r="BF32" s="36" t="str">
        <f t="shared" si="26"/>
        <v/>
      </c>
      <c r="BG32" s="18"/>
      <c r="BH32" s="36" t="str">
        <f t="shared" si="27"/>
        <v/>
      </c>
      <c r="BI32" s="18"/>
      <c r="BJ32" s="36" t="str">
        <f t="shared" si="28"/>
        <v/>
      </c>
      <c r="BK32" s="36" t="str">
        <f t="shared" si="29"/>
        <v/>
      </c>
      <c r="BL32" s="35" t="str">
        <f>IFERROR(VLOOKUP(BK32,INSTRUCTION!$J$1:$K$101,2),"")</f>
        <v/>
      </c>
      <c r="BM32" s="36" t="str">
        <f t="shared" si="30"/>
        <v/>
      </c>
      <c r="BN32" s="36" t="str">
        <f>IFERROR(SUMPRODUCT(LARGE((N32,W32,AG32,AQ32,BA32,BK32),{1,2,3,4,5})),"")</f>
        <v/>
      </c>
      <c r="BO32" s="36" t="str">
        <f t="shared" si="31"/>
        <v/>
      </c>
      <c r="BP32" s="36" t="str">
        <f t="shared" si="33"/>
        <v/>
      </c>
      <c r="BQ32" s="45" t="str">
        <f t="shared" si="32"/>
        <v/>
      </c>
    </row>
    <row r="33" spans="1:69" x14ac:dyDescent="0.3">
      <c r="A33" s="17">
        <v>31</v>
      </c>
      <c r="B33" s="18"/>
      <c r="C33" s="18"/>
      <c r="D33" s="19"/>
      <c r="E33" s="20"/>
      <c r="F33" s="21"/>
      <c r="G33" s="22"/>
      <c r="H33" s="31">
        <v>80</v>
      </c>
      <c r="I33" s="25">
        <v>20</v>
      </c>
      <c r="J33" s="40"/>
      <c r="K33" s="36" t="str">
        <f t="shared" si="1"/>
        <v/>
      </c>
      <c r="L33" s="18"/>
      <c r="M33" s="36" t="str">
        <f t="shared" si="2"/>
        <v/>
      </c>
      <c r="N33" s="36" t="str">
        <f t="shared" si="3"/>
        <v/>
      </c>
      <c r="O33" s="35" t="str">
        <f>IFERROR(VLOOKUP(N33,INSTRUCTION!$J$1:$K$101,2),"")</f>
        <v/>
      </c>
      <c r="P33" s="36" t="str">
        <f t="shared" si="4"/>
        <v/>
      </c>
      <c r="Q33" s="37" t="str">
        <f t="shared" si="5"/>
        <v/>
      </c>
      <c r="R33" s="36" t="str">
        <f t="shared" si="6"/>
        <v/>
      </c>
      <c r="S33" s="18"/>
      <c r="T33" s="36" t="str">
        <f t="shared" si="7"/>
        <v/>
      </c>
      <c r="U33" s="18"/>
      <c r="V33" s="36" t="str">
        <f t="shared" si="8"/>
        <v/>
      </c>
      <c r="W33" s="36" t="str">
        <f t="shared" si="9"/>
        <v/>
      </c>
      <c r="X33" s="35" t="str">
        <f>IFERROR(VLOOKUP(W33,INSTRUCTION!$J$1:$K$101,2),"")</f>
        <v/>
      </c>
      <c r="Y33" s="36" t="str">
        <f t="shared" si="10"/>
        <v/>
      </c>
      <c r="Z33" s="18"/>
      <c r="AA33" s="18"/>
      <c r="AB33" s="36" t="str">
        <f t="shared" si="11"/>
        <v/>
      </c>
      <c r="AC33" s="18"/>
      <c r="AD33" s="36" t="str">
        <f t="shared" si="12"/>
        <v/>
      </c>
      <c r="AE33" s="18"/>
      <c r="AF33" s="36" t="str">
        <f t="shared" si="13"/>
        <v/>
      </c>
      <c r="AG33" s="36" t="str">
        <f t="shared" si="14"/>
        <v/>
      </c>
      <c r="AH33" s="35" t="str">
        <f>IFERROR(VLOOKUP(AG33,INSTRUCTION!$J$1:$K$101,2),"")</f>
        <v/>
      </c>
      <c r="AI33" s="36" t="str">
        <f t="shared" si="15"/>
        <v/>
      </c>
      <c r="AJ33" s="18"/>
      <c r="AK33" s="18"/>
      <c r="AL33" s="36" t="str">
        <f t="shared" si="16"/>
        <v/>
      </c>
      <c r="AM33" s="40"/>
      <c r="AN33" s="36" t="str">
        <f t="shared" si="17"/>
        <v/>
      </c>
      <c r="AO33" s="18"/>
      <c r="AP33" s="36" t="str">
        <f t="shared" si="18"/>
        <v/>
      </c>
      <c r="AQ33" s="36" t="str">
        <f t="shared" si="19"/>
        <v/>
      </c>
      <c r="AR33" s="35" t="str">
        <f>IFERROR(VLOOKUP(AQ33,INSTRUCTION!$J$1:$K$101,2),"")</f>
        <v/>
      </c>
      <c r="AS33" s="36" t="str">
        <f t="shared" si="20"/>
        <v/>
      </c>
      <c r="AT33" s="18"/>
      <c r="AU33" s="18"/>
      <c r="AV33" s="36" t="str">
        <f t="shared" si="21"/>
        <v/>
      </c>
      <c r="AW33" s="18"/>
      <c r="AX33" s="36" t="str">
        <f t="shared" si="22"/>
        <v/>
      </c>
      <c r="AY33" s="18"/>
      <c r="AZ33" s="36" t="str">
        <f t="shared" si="23"/>
        <v/>
      </c>
      <c r="BA33" s="36" t="str">
        <f t="shared" si="24"/>
        <v/>
      </c>
      <c r="BB33" s="35" t="str">
        <f>IFERROR(VLOOKUP(BA33,INSTRUCTION!$J$1:$K$101,2),"")</f>
        <v/>
      </c>
      <c r="BC33" s="36" t="str">
        <f t="shared" si="25"/>
        <v/>
      </c>
      <c r="BD33" s="18"/>
      <c r="BE33" s="40"/>
      <c r="BF33" s="36" t="str">
        <f t="shared" si="26"/>
        <v/>
      </c>
      <c r="BG33" s="18"/>
      <c r="BH33" s="36" t="str">
        <f t="shared" si="27"/>
        <v/>
      </c>
      <c r="BI33" s="18"/>
      <c r="BJ33" s="36" t="str">
        <f t="shared" si="28"/>
        <v/>
      </c>
      <c r="BK33" s="36" t="str">
        <f t="shared" si="29"/>
        <v/>
      </c>
      <c r="BL33" s="35" t="str">
        <f>IFERROR(VLOOKUP(BK33,INSTRUCTION!$J$1:$K$101,2),"")</f>
        <v/>
      </c>
      <c r="BM33" s="36" t="str">
        <f t="shared" si="30"/>
        <v/>
      </c>
      <c r="BN33" s="36" t="str">
        <f>IFERROR(SUMPRODUCT(LARGE((N33,W33,AG33,AQ33,BA33,BK33),{1,2,3,4,5})),"")</f>
        <v/>
      </c>
      <c r="BO33" s="36" t="str">
        <f t="shared" si="31"/>
        <v/>
      </c>
      <c r="BP33" s="36" t="str">
        <f t="shared" si="33"/>
        <v/>
      </c>
      <c r="BQ33" s="45" t="str">
        <f t="shared" si="32"/>
        <v/>
      </c>
    </row>
    <row r="34" spans="1:69" x14ac:dyDescent="0.3">
      <c r="A34" s="17">
        <v>32</v>
      </c>
      <c r="B34" s="18"/>
      <c r="C34" s="18"/>
      <c r="D34" s="19"/>
      <c r="E34" s="20"/>
      <c r="F34" s="21"/>
      <c r="G34" s="22"/>
      <c r="H34" s="31">
        <v>80</v>
      </c>
      <c r="I34" s="25">
        <v>20</v>
      </c>
      <c r="J34" s="40"/>
      <c r="K34" s="36" t="str">
        <f t="shared" si="1"/>
        <v/>
      </c>
      <c r="L34" s="18"/>
      <c r="M34" s="36" t="str">
        <f t="shared" si="2"/>
        <v/>
      </c>
      <c r="N34" s="36" t="str">
        <f t="shared" si="3"/>
        <v/>
      </c>
      <c r="O34" s="35" t="str">
        <f>IFERROR(VLOOKUP(N34,INSTRUCTION!$J$1:$K$101,2),"")</f>
        <v/>
      </c>
      <c r="P34" s="36" t="str">
        <f t="shared" si="4"/>
        <v/>
      </c>
      <c r="Q34" s="37" t="str">
        <f t="shared" si="5"/>
        <v/>
      </c>
      <c r="R34" s="36" t="str">
        <f t="shared" si="6"/>
        <v/>
      </c>
      <c r="S34" s="18"/>
      <c r="T34" s="36" t="str">
        <f t="shared" si="7"/>
        <v/>
      </c>
      <c r="U34" s="18"/>
      <c r="V34" s="36" t="str">
        <f t="shared" si="8"/>
        <v/>
      </c>
      <c r="W34" s="36" t="str">
        <f t="shared" si="9"/>
        <v/>
      </c>
      <c r="X34" s="35" t="str">
        <f>IFERROR(VLOOKUP(W34,INSTRUCTION!$J$1:$K$101,2),"")</f>
        <v/>
      </c>
      <c r="Y34" s="36" t="str">
        <f t="shared" si="10"/>
        <v/>
      </c>
      <c r="Z34" s="18"/>
      <c r="AA34" s="18"/>
      <c r="AB34" s="36" t="str">
        <f t="shared" si="11"/>
        <v/>
      </c>
      <c r="AC34" s="18"/>
      <c r="AD34" s="36" t="str">
        <f t="shared" si="12"/>
        <v/>
      </c>
      <c r="AE34" s="18"/>
      <c r="AF34" s="36" t="str">
        <f t="shared" si="13"/>
        <v/>
      </c>
      <c r="AG34" s="36" t="str">
        <f t="shared" si="14"/>
        <v/>
      </c>
      <c r="AH34" s="35" t="str">
        <f>IFERROR(VLOOKUP(AG34,INSTRUCTION!$J$1:$K$101,2),"")</f>
        <v/>
      </c>
      <c r="AI34" s="36" t="str">
        <f t="shared" si="15"/>
        <v/>
      </c>
      <c r="AJ34" s="18"/>
      <c r="AK34" s="18"/>
      <c r="AL34" s="36" t="str">
        <f t="shared" si="16"/>
        <v/>
      </c>
      <c r="AM34" s="40"/>
      <c r="AN34" s="36" t="str">
        <f t="shared" si="17"/>
        <v/>
      </c>
      <c r="AO34" s="18"/>
      <c r="AP34" s="36" t="str">
        <f t="shared" si="18"/>
        <v/>
      </c>
      <c r="AQ34" s="36" t="str">
        <f t="shared" si="19"/>
        <v/>
      </c>
      <c r="AR34" s="35" t="str">
        <f>IFERROR(VLOOKUP(AQ34,INSTRUCTION!$J$1:$K$101,2),"")</f>
        <v/>
      </c>
      <c r="AS34" s="36" t="str">
        <f t="shared" si="20"/>
        <v/>
      </c>
      <c r="AT34" s="18"/>
      <c r="AU34" s="18"/>
      <c r="AV34" s="36" t="str">
        <f t="shared" si="21"/>
        <v/>
      </c>
      <c r="AW34" s="18"/>
      <c r="AX34" s="36" t="str">
        <f t="shared" si="22"/>
        <v/>
      </c>
      <c r="AY34" s="18"/>
      <c r="AZ34" s="36" t="str">
        <f t="shared" si="23"/>
        <v/>
      </c>
      <c r="BA34" s="36" t="str">
        <f t="shared" si="24"/>
        <v/>
      </c>
      <c r="BB34" s="35" t="str">
        <f>IFERROR(VLOOKUP(BA34,INSTRUCTION!$J$1:$K$101,2),"")</f>
        <v/>
      </c>
      <c r="BC34" s="36" t="str">
        <f t="shared" si="25"/>
        <v/>
      </c>
      <c r="BD34" s="18"/>
      <c r="BE34" s="40"/>
      <c r="BF34" s="36" t="str">
        <f t="shared" si="26"/>
        <v/>
      </c>
      <c r="BG34" s="18"/>
      <c r="BH34" s="36" t="str">
        <f t="shared" si="27"/>
        <v/>
      </c>
      <c r="BI34" s="18"/>
      <c r="BJ34" s="36" t="str">
        <f t="shared" si="28"/>
        <v/>
      </c>
      <c r="BK34" s="36" t="str">
        <f t="shared" si="29"/>
        <v/>
      </c>
      <c r="BL34" s="35" t="str">
        <f>IFERROR(VLOOKUP(BK34,INSTRUCTION!$J$1:$K$101,2),"")</f>
        <v/>
      </c>
      <c r="BM34" s="36" t="str">
        <f t="shared" si="30"/>
        <v/>
      </c>
      <c r="BN34" s="36" t="str">
        <f>IFERROR(SUMPRODUCT(LARGE((N34,W34,AG34,AQ34,BA34,BK34),{1,2,3,4,5})),"")</f>
        <v/>
      </c>
      <c r="BO34" s="36" t="str">
        <f t="shared" si="31"/>
        <v/>
      </c>
      <c r="BP34" s="36" t="str">
        <f t="shared" si="33"/>
        <v/>
      </c>
      <c r="BQ34" s="45" t="str">
        <f t="shared" si="32"/>
        <v/>
      </c>
    </row>
    <row r="35" spans="1:69" x14ac:dyDescent="0.3">
      <c r="A35" s="17">
        <v>33</v>
      </c>
      <c r="B35" s="18"/>
      <c r="C35" s="18"/>
      <c r="D35" s="19"/>
      <c r="E35" s="20"/>
      <c r="F35" s="21"/>
      <c r="G35" s="22"/>
      <c r="H35" s="31">
        <v>80</v>
      </c>
      <c r="I35" s="25">
        <v>20</v>
      </c>
      <c r="J35" s="40"/>
      <c r="K35" s="36" t="str">
        <f t="shared" si="1"/>
        <v/>
      </c>
      <c r="L35" s="18"/>
      <c r="M35" s="36" t="str">
        <f t="shared" si="2"/>
        <v/>
      </c>
      <c r="N35" s="36" t="str">
        <f t="shared" si="3"/>
        <v/>
      </c>
      <c r="O35" s="35" t="str">
        <f>IFERROR(VLOOKUP(N35,INSTRUCTION!$J$1:$K$101,2),"")</f>
        <v/>
      </c>
      <c r="P35" s="36" t="str">
        <f t="shared" si="4"/>
        <v/>
      </c>
      <c r="Q35" s="37" t="str">
        <f t="shared" si="5"/>
        <v/>
      </c>
      <c r="R35" s="36" t="str">
        <f t="shared" si="6"/>
        <v/>
      </c>
      <c r="S35" s="18"/>
      <c r="T35" s="36" t="str">
        <f t="shared" si="7"/>
        <v/>
      </c>
      <c r="U35" s="18"/>
      <c r="V35" s="36" t="str">
        <f t="shared" si="8"/>
        <v/>
      </c>
      <c r="W35" s="36" t="str">
        <f t="shared" si="9"/>
        <v/>
      </c>
      <c r="X35" s="35" t="str">
        <f>IFERROR(VLOOKUP(W35,INSTRUCTION!$J$1:$K$101,2),"")</f>
        <v/>
      </c>
      <c r="Y35" s="36" t="str">
        <f t="shared" si="10"/>
        <v/>
      </c>
      <c r="Z35" s="18"/>
      <c r="AA35" s="18"/>
      <c r="AB35" s="36" t="str">
        <f t="shared" si="11"/>
        <v/>
      </c>
      <c r="AC35" s="18"/>
      <c r="AD35" s="36" t="str">
        <f t="shared" si="12"/>
        <v/>
      </c>
      <c r="AE35" s="18"/>
      <c r="AF35" s="36" t="str">
        <f t="shared" si="13"/>
        <v/>
      </c>
      <c r="AG35" s="36" t="str">
        <f t="shared" si="14"/>
        <v/>
      </c>
      <c r="AH35" s="35" t="str">
        <f>IFERROR(VLOOKUP(AG35,INSTRUCTION!$J$1:$K$101,2),"")</f>
        <v/>
      </c>
      <c r="AI35" s="36" t="str">
        <f t="shared" si="15"/>
        <v/>
      </c>
      <c r="AJ35" s="18"/>
      <c r="AK35" s="18"/>
      <c r="AL35" s="36" t="str">
        <f t="shared" si="16"/>
        <v/>
      </c>
      <c r="AM35" s="40"/>
      <c r="AN35" s="36" t="str">
        <f t="shared" si="17"/>
        <v/>
      </c>
      <c r="AO35" s="18"/>
      <c r="AP35" s="36" t="str">
        <f t="shared" si="18"/>
        <v/>
      </c>
      <c r="AQ35" s="36" t="str">
        <f t="shared" si="19"/>
        <v/>
      </c>
      <c r="AR35" s="35" t="str">
        <f>IFERROR(VLOOKUP(AQ35,INSTRUCTION!$J$1:$K$101,2),"")</f>
        <v/>
      </c>
      <c r="AS35" s="36" t="str">
        <f t="shared" si="20"/>
        <v/>
      </c>
      <c r="AT35" s="18"/>
      <c r="AU35" s="18"/>
      <c r="AV35" s="36" t="str">
        <f t="shared" si="21"/>
        <v/>
      </c>
      <c r="AW35" s="18"/>
      <c r="AX35" s="36" t="str">
        <f t="shared" si="22"/>
        <v/>
      </c>
      <c r="AY35" s="18"/>
      <c r="AZ35" s="36" t="str">
        <f t="shared" si="23"/>
        <v/>
      </c>
      <c r="BA35" s="36" t="str">
        <f t="shared" si="24"/>
        <v/>
      </c>
      <c r="BB35" s="35" t="str">
        <f>IFERROR(VLOOKUP(BA35,INSTRUCTION!$J$1:$K$101,2),"")</f>
        <v/>
      </c>
      <c r="BC35" s="36" t="str">
        <f t="shared" si="25"/>
        <v/>
      </c>
      <c r="BD35" s="18"/>
      <c r="BE35" s="40"/>
      <c r="BF35" s="36" t="str">
        <f t="shared" si="26"/>
        <v/>
      </c>
      <c r="BG35" s="18"/>
      <c r="BH35" s="36" t="str">
        <f t="shared" si="27"/>
        <v/>
      </c>
      <c r="BI35" s="18"/>
      <c r="BJ35" s="36" t="str">
        <f t="shared" si="28"/>
        <v/>
      </c>
      <c r="BK35" s="36" t="str">
        <f t="shared" si="29"/>
        <v/>
      </c>
      <c r="BL35" s="35" t="str">
        <f>IFERROR(VLOOKUP(BK35,INSTRUCTION!$J$1:$K$101,2),"")</f>
        <v/>
      </c>
      <c r="BM35" s="36" t="str">
        <f t="shared" si="30"/>
        <v/>
      </c>
      <c r="BN35" s="36" t="str">
        <f>IFERROR(SUMPRODUCT(LARGE((N35,W35,AG35,AQ35,BA35,BK35),{1,2,3,4,5})),"")</f>
        <v/>
      </c>
      <c r="BO35" s="36" t="str">
        <f t="shared" si="31"/>
        <v/>
      </c>
      <c r="BP35" s="36" t="str">
        <f t="shared" si="33"/>
        <v/>
      </c>
      <c r="BQ35" s="45" t="str">
        <f t="shared" si="32"/>
        <v/>
      </c>
    </row>
    <row r="36" spans="1:69" x14ac:dyDescent="0.3">
      <c r="A36" s="17">
        <v>34</v>
      </c>
      <c r="B36" s="18"/>
      <c r="C36" s="18"/>
      <c r="D36" s="19"/>
      <c r="E36" s="20"/>
      <c r="F36" s="21"/>
      <c r="G36" s="22"/>
      <c r="H36" s="31">
        <v>80</v>
      </c>
      <c r="I36" s="25">
        <v>20</v>
      </c>
      <c r="J36" s="40"/>
      <c r="K36" s="36" t="str">
        <f t="shared" si="1"/>
        <v/>
      </c>
      <c r="L36" s="18"/>
      <c r="M36" s="36" t="str">
        <f t="shared" si="2"/>
        <v/>
      </c>
      <c r="N36" s="36" t="str">
        <f t="shared" si="3"/>
        <v/>
      </c>
      <c r="O36" s="35" t="str">
        <f>IFERROR(VLOOKUP(N36,INSTRUCTION!$J$1:$K$101,2),"")</f>
        <v/>
      </c>
      <c r="P36" s="36" t="str">
        <f t="shared" si="4"/>
        <v/>
      </c>
      <c r="Q36" s="37" t="str">
        <f t="shared" si="5"/>
        <v/>
      </c>
      <c r="R36" s="36" t="str">
        <f t="shared" si="6"/>
        <v/>
      </c>
      <c r="S36" s="18"/>
      <c r="T36" s="36" t="str">
        <f t="shared" si="7"/>
        <v/>
      </c>
      <c r="U36" s="18"/>
      <c r="V36" s="36" t="str">
        <f t="shared" si="8"/>
        <v/>
      </c>
      <c r="W36" s="36" t="str">
        <f t="shared" si="9"/>
        <v/>
      </c>
      <c r="X36" s="35" t="str">
        <f>IFERROR(VLOOKUP(W36,INSTRUCTION!$J$1:$K$101,2),"")</f>
        <v/>
      </c>
      <c r="Y36" s="36" t="str">
        <f t="shared" si="10"/>
        <v/>
      </c>
      <c r="Z36" s="18"/>
      <c r="AA36" s="18"/>
      <c r="AB36" s="36" t="str">
        <f t="shared" si="11"/>
        <v/>
      </c>
      <c r="AC36" s="18"/>
      <c r="AD36" s="36" t="str">
        <f t="shared" si="12"/>
        <v/>
      </c>
      <c r="AE36" s="18"/>
      <c r="AF36" s="36" t="str">
        <f t="shared" si="13"/>
        <v/>
      </c>
      <c r="AG36" s="36" t="str">
        <f t="shared" si="14"/>
        <v/>
      </c>
      <c r="AH36" s="35" t="str">
        <f>IFERROR(VLOOKUP(AG36,INSTRUCTION!$J$1:$K$101,2),"")</f>
        <v/>
      </c>
      <c r="AI36" s="36" t="str">
        <f t="shared" si="15"/>
        <v/>
      </c>
      <c r="AJ36" s="18"/>
      <c r="AK36" s="18"/>
      <c r="AL36" s="36" t="str">
        <f t="shared" si="16"/>
        <v/>
      </c>
      <c r="AM36" s="40"/>
      <c r="AN36" s="36" t="str">
        <f t="shared" si="17"/>
        <v/>
      </c>
      <c r="AO36" s="18"/>
      <c r="AP36" s="36" t="str">
        <f t="shared" si="18"/>
        <v/>
      </c>
      <c r="AQ36" s="36" t="str">
        <f t="shared" si="19"/>
        <v/>
      </c>
      <c r="AR36" s="35" t="str">
        <f>IFERROR(VLOOKUP(AQ36,INSTRUCTION!$J$1:$K$101,2),"")</f>
        <v/>
      </c>
      <c r="AS36" s="36" t="str">
        <f t="shared" si="20"/>
        <v/>
      </c>
      <c r="AT36" s="18"/>
      <c r="AU36" s="18"/>
      <c r="AV36" s="36" t="str">
        <f t="shared" si="21"/>
        <v/>
      </c>
      <c r="AW36" s="18"/>
      <c r="AX36" s="36" t="str">
        <f t="shared" si="22"/>
        <v/>
      </c>
      <c r="AY36" s="18"/>
      <c r="AZ36" s="36" t="str">
        <f t="shared" si="23"/>
        <v/>
      </c>
      <c r="BA36" s="36" t="str">
        <f t="shared" si="24"/>
        <v/>
      </c>
      <c r="BB36" s="35" t="str">
        <f>IFERROR(VLOOKUP(BA36,INSTRUCTION!$J$1:$K$101,2),"")</f>
        <v/>
      </c>
      <c r="BC36" s="36" t="str">
        <f t="shared" si="25"/>
        <v/>
      </c>
      <c r="BD36" s="18"/>
      <c r="BE36" s="40"/>
      <c r="BF36" s="36" t="str">
        <f t="shared" si="26"/>
        <v/>
      </c>
      <c r="BG36" s="18"/>
      <c r="BH36" s="36" t="str">
        <f t="shared" si="27"/>
        <v/>
      </c>
      <c r="BI36" s="18"/>
      <c r="BJ36" s="36" t="str">
        <f t="shared" si="28"/>
        <v/>
      </c>
      <c r="BK36" s="36" t="str">
        <f t="shared" si="29"/>
        <v/>
      </c>
      <c r="BL36" s="35" t="str">
        <f>IFERROR(VLOOKUP(BK36,INSTRUCTION!$J$1:$K$101,2),"")</f>
        <v/>
      </c>
      <c r="BM36" s="36" t="str">
        <f t="shared" si="30"/>
        <v/>
      </c>
      <c r="BN36" s="36" t="str">
        <f>IFERROR(SUMPRODUCT(LARGE((N36,W36,AG36,AQ36,BA36,BK36),{1,2,3,4,5})),"")</f>
        <v/>
      </c>
      <c r="BO36" s="36" t="str">
        <f t="shared" si="31"/>
        <v/>
      </c>
      <c r="BP36" s="36" t="str">
        <f t="shared" si="33"/>
        <v/>
      </c>
      <c r="BQ36" s="45" t="str">
        <f t="shared" si="32"/>
        <v/>
      </c>
    </row>
    <row r="37" spans="1:69" x14ac:dyDescent="0.3">
      <c r="A37" s="17">
        <v>35</v>
      </c>
      <c r="B37" s="18"/>
      <c r="C37" s="18"/>
      <c r="D37" s="19"/>
      <c r="E37" s="20"/>
      <c r="F37" s="21"/>
      <c r="G37" s="22"/>
      <c r="H37" s="31">
        <v>80</v>
      </c>
      <c r="I37" s="25">
        <v>20</v>
      </c>
      <c r="J37" s="40"/>
      <c r="K37" s="36" t="str">
        <f t="shared" si="1"/>
        <v/>
      </c>
      <c r="L37" s="18"/>
      <c r="M37" s="36" t="str">
        <f t="shared" si="2"/>
        <v/>
      </c>
      <c r="N37" s="36" t="str">
        <f t="shared" si="3"/>
        <v/>
      </c>
      <c r="O37" s="35" t="str">
        <f>IFERROR(VLOOKUP(N37,INSTRUCTION!$J$1:$K$101,2),"")</f>
        <v/>
      </c>
      <c r="P37" s="36" t="str">
        <f t="shared" si="4"/>
        <v/>
      </c>
      <c r="Q37" s="37" t="str">
        <f t="shared" si="5"/>
        <v/>
      </c>
      <c r="R37" s="36" t="str">
        <f t="shared" si="6"/>
        <v/>
      </c>
      <c r="S37" s="18"/>
      <c r="T37" s="36" t="str">
        <f t="shared" si="7"/>
        <v/>
      </c>
      <c r="U37" s="18"/>
      <c r="V37" s="36" t="str">
        <f t="shared" si="8"/>
        <v/>
      </c>
      <c r="W37" s="36" t="str">
        <f t="shared" si="9"/>
        <v/>
      </c>
      <c r="X37" s="35" t="str">
        <f>IFERROR(VLOOKUP(W37,INSTRUCTION!$J$1:$K$101,2),"")</f>
        <v/>
      </c>
      <c r="Y37" s="36" t="str">
        <f t="shared" si="10"/>
        <v/>
      </c>
      <c r="Z37" s="18"/>
      <c r="AA37" s="18"/>
      <c r="AB37" s="36" t="str">
        <f t="shared" si="11"/>
        <v/>
      </c>
      <c r="AC37" s="18"/>
      <c r="AD37" s="36" t="str">
        <f t="shared" si="12"/>
        <v/>
      </c>
      <c r="AE37" s="18"/>
      <c r="AF37" s="36" t="str">
        <f t="shared" si="13"/>
        <v/>
      </c>
      <c r="AG37" s="36" t="str">
        <f t="shared" si="14"/>
        <v/>
      </c>
      <c r="AH37" s="35" t="str">
        <f>IFERROR(VLOOKUP(AG37,INSTRUCTION!$J$1:$K$101,2),"")</f>
        <v/>
      </c>
      <c r="AI37" s="36" t="str">
        <f t="shared" si="15"/>
        <v/>
      </c>
      <c r="AJ37" s="18"/>
      <c r="AK37" s="18"/>
      <c r="AL37" s="36" t="str">
        <f t="shared" si="16"/>
        <v/>
      </c>
      <c r="AM37" s="40"/>
      <c r="AN37" s="36" t="str">
        <f t="shared" si="17"/>
        <v/>
      </c>
      <c r="AO37" s="18"/>
      <c r="AP37" s="36" t="str">
        <f t="shared" si="18"/>
        <v/>
      </c>
      <c r="AQ37" s="36" t="str">
        <f t="shared" si="19"/>
        <v/>
      </c>
      <c r="AR37" s="35" t="str">
        <f>IFERROR(VLOOKUP(AQ37,INSTRUCTION!$J$1:$K$101,2),"")</f>
        <v/>
      </c>
      <c r="AS37" s="36" t="str">
        <f t="shared" si="20"/>
        <v/>
      </c>
      <c r="AT37" s="18"/>
      <c r="AU37" s="18"/>
      <c r="AV37" s="36" t="str">
        <f t="shared" si="21"/>
        <v/>
      </c>
      <c r="AW37" s="18"/>
      <c r="AX37" s="36" t="str">
        <f t="shared" si="22"/>
        <v/>
      </c>
      <c r="AY37" s="18"/>
      <c r="AZ37" s="36" t="str">
        <f t="shared" si="23"/>
        <v/>
      </c>
      <c r="BA37" s="36" t="str">
        <f t="shared" si="24"/>
        <v/>
      </c>
      <c r="BB37" s="35" t="str">
        <f>IFERROR(VLOOKUP(BA37,INSTRUCTION!$J$1:$K$101,2),"")</f>
        <v/>
      </c>
      <c r="BC37" s="36" t="str">
        <f t="shared" si="25"/>
        <v/>
      </c>
      <c r="BD37" s="18"/>
      <c r="BE37" s="40"/>
      <c r="BF37" s="36" t="str">
        <f t="shared" si="26"/>
        <v/>
      </c>
      <c r="BG37" s="18"/>
      <c r="BH37" s="36" t="str">
        <f t="shared" si="27"/>
        <v/>
      </c>
      <c r="BI37" s="18"/>
      <c r="BJ37" s="36" t="str">
        <f t="shared" si="28"/>
        <v/>
      </c>
      <c r="BK37" s="36" t="str">
        <f t="shared" si="29"/>
        <v/>
      </c>
      <c r="BL37" s="35" t="str">
        <f>IFERROR(VLOOKUP(BK37,INSTRUCTION!$J$1:$K$101,2),"")</f>
        <v/>
      </c>
      <c r="BM37" s="36" t="str">
        <f t="shared" si="30"/>
        <v/>
      </c>
      <c r="BN37" s="36" t="str">
        <f>IFERROR(SUMPRODUCT(LARGE((N37,W37,AG37,AQ37,BA37,BK37),{1,2,3,4,5})),"")</f>
        <v/>
      </c>
      <c r="BO37" s="36" t="str">
        <f t="shared" si="31"/>
        <v/>
      </c>
      <c r="BP37" s="36" t="str">
        <f t="shared" si="33"/>
        <v/>
      </c>
      <c r="BQ37" s="45" t="str">
        <f t="shared" si="32"/>
        <v/>
      </c>
    </row>
    <row r="38" spans="1:69" x14ac:dyDescent="0.3">
      <c r="A38" s="17">
        <v>36</v>
      </c>
      <c r="B38" s="18"/>
      <c r="C38" s="18"/>
      <c r="D38" s="19"/>
      <c r="E38" s="20"/>
      <c r="F38" s="21"/>
      <c r="G38" s="22"/>
      <c r="H38" s="31">
        <v>80</v>
      </c>
      <c r="I38" s="25">
        <v>20</v>
      </c>
      <c r="J38" s="40"/>
      <c r="K38" s="36" t="str">
        <f t="shared" si="1"/>
        <v/>
      </c>
      <c r="L38" s="18"/>
      <c r="M38" s="36" t="str">
        <f t="shared" si="2"/>
        <v/>
      </c>
      <c r="N38" s="36" t="str">
        <f t="shared" si="3"/>
        <v/>
      </c>
      <c r="O38" s="35" t="str">
        <f>IFERROR(VLOOKUP(N38,INSTRUCTION!$J$1:$K$101,2),"")</f>
        <v/>
      </c>
      <c r="P38" s="36" t="str">
        <f t="shared" si="4"/>
        <v/>
      </c>
      <c r="Q38" s="37" t="str">
        <f t="shared" si="5"/>
        <v/>
      </c>
      <c r="R38" s="36" t="str">
        <f t="shared" si="6"/>
        <v/>
      </c>
      <c r="S38" s="18"/>
      <c r="T38" s="36" t="str">
        <f t="shared" si="7"/>
        <v/>
      </c>
      <c r="U38" s="18"/>
      <c r="V38" s="36" t="str">
        <f t="shared" si="8"/>
        <v/>
      </c>
      <c r="W38" s="36" t="str">
        <f t="shared" si="9"/>
        <v/>
      </c>
      <c r="X38" s="35" t="str">
        <f>IFERROR(VLOOKUP(W38,INSTRUCTION!$J$1:$K$101,2),"")</f>
        <v/>
      </c>
      <c r="Y38" s="36" t="str">
        <f t="shared" si="10"/>
        <v/>
      </c>
      <c r="Z38" s="18"/>
      <c r="AA38" s="18"/>
      <c r="AB38" s="36" t="str">
        <f t="shared" si="11"/>
        <v/>
      </c>
      <c r="AC38" s="18"/>
      <c r="AD38" s="36" t="str">
        <f t="shared" si="12"/>
        <v/>
      </c>
      <c r="AE38" s="18"/>
      <c r="AF38" s="36" t="str">
        <f t="shared" si="13"/>
        <v/>
      </c>
      <c r="AG38" s="36" t="str">
        <f t="shared" si="14"/>
        <v/>
      </c>
      <c r="AH38" s="35" t="str">
        <f>IFERROR(VLOOKUP(AG38,INSTRUCTION!$J$1:$K$101,2),"")</f>
        <v/>
      </c>
      <c r="AI38" s="36" t="str">
        <f t="shared" si="15"/>
        <v/>
      </c>
      <c r="AJ38" s="18"/>
      <c r="AK38" s="18"/>
      <c r="AL38" s="36" t="str">
        <f t="shared" si="16"/>
        <v/>
      </c>
      <c r="AM38" s="40"/>
      <c r="AN38" s="36" t="str">
        <f t="shared" si="17"/>
        <v/>
      </c>
      <c r="AO38" s="18"/>
      <c r="AP38" s="36" t="str">
        <f t="shared" si="18"/>
        <v/>
      </c>
      <c r="AQ38" s="36" t="str">
        <f t="shared" si="19"/>
        <v/>
      </c>
      <c r="AR38" s="35" t="str">
        <f>IFERROR(VLOOKUP(AQ38,INSTRUCTION!$J$1:$K$101,2),"")</f>
        <v/>
      </c>
      <c r="AS38" s="36" t="str">
        <f t="shared" si="20"/>
        <v/>
      </c>
      <c r="AT38" s="18"/>
      <c r="AU38" s="18"/>
      <c r="AV38" s="36" t="str">
        <f t="shared" si="21"/>
        <v/>
      </c>
      <c r="AW38" s="18"/>
      <c r="AX38" s="36" t="str">
        <f t="shared" si="22"/>
        <v/>
      </c>
      <c r="AY38" s="18"/>
      <c r="AZ38" s="36" t="str">
        <f t="shared" si="23"/>
        <v/>
      </c>
      <c r="BA38" s="36" t="str">
        <f t="shared" si="24"/>
        <v/>
      </c>
      <c r="BB38" s="35" t="str">
        <f>IFERROR(VLOOKUP(BA38,INSTRUCTION!$J$1:$K$101,2),"")</f>
        <v/>
      </c>
      <c r="BC38" s="36" t="str">
        <f t="shared" si="25"/>
        <v/>
      </c>
      <c r="BD38" s="18"/>
      <c r="BE38" s="40"/>
      <c r="BF38" s="36" t="str">
        <f t="shared" si="26"/>
        <v/>
      </c>
      <c r="BG38" s="18"/>
      <c r="BH38" s="36" t="str">
        <f t="shared" si="27"/>
        <v/>
      </c>
      <c r="BI38" s="18"/>
      <c r="BJ38" s="36" t="str">
        <f t="shared" si="28"/>
        <v/>
      </c>
      <c r="BK38" s="36" t="str">
        <f t="shared" si="29"/>
        <v/>
      </c>
      <c r="BL38" s="35" t="str">
        <f>IFERROR(VLOOKUP(BK38,INSTRUCTION!$J$1:$K$101,2),"")</f>
        <v/>
      </c>
      <c r="BM38" s="36" t="str">
        <f t="shared" si="30"/>
        <v/>
      </c>
      <c r="BN38" s="36" t="str">
        <f>IFERROR(SUMPRODUCT(LARGE((N38,W38,AG38,AQ38,BA38,BK38),{1,2,3,4,5})),"")</f>
        <v/>
      </c>
      <c r="BO38" s="36" t="str">
        <f t="shared" si="31"/>
        <v/>
      </c>
      <c r="BP38" s="36" t="str">
        <f t="shared" si="33"/>
        <v/>
      </c>
      <c r="BQ38" s="45" t="str">
        <f t="shared" si="32"/>
        <v/>
      </c>
    </row>
    <row r="39" spans="1:69" x14ac:dyDescent="0.3">
      <c r="A39" s="17">
        <v>37</v>
      </c>
      <c r="B39" s="18"/>
      <c r="C39" s="18"/>
      <c r="D39" s="19"/>
      <c r="E39" s="20"/>
      <c r="F39" s="21"/>
      <c r="G39" s="22"/>
      <c r="H39" s="31">
        <v>80</v>
      </c>
      <c r="I39" s="25">
        <v>20</v>
      </c>
      <c r="J39" s="40"/>
      <c r="K39" s="36" t="str">
        <f t="shared" si="1"/>
        <v/>
      </c>
      <c r="L39" s="18"/>
      <c r="M39" s="36" t="str">
        <f t="shared" si="2"/>
        <v/>
      </c>
      <c r="N39" s="36" t="str">
        <f t="shared" si="3"/>
        <v/>
      </c>
      <c r="O39" s="35" t="str">
        <f>IFERROR(VLOOKUP(N39,INSTRUCTION!$J$1:$K$101,2),"")</f>
        <v/>
      </c>
      <c r="P39" s="36" t="str">
        <f t="shared" si="4"/>
        <v/>
      </c>
      <c r="Q39" s="37" t="str">
        <f t="shared" si="5"/>
        <v/>
      </c>
      <c r="R39" s="36" t="str">
        <f t="shared" si="6"/>
        <v/>
      </c>
      <c r="S39" s="18"/>
      <c r="T39" s="36" t="str">
        <f t="shared" si="7"/>
        <v/>
      </c>
      <c r="U39" s="18"/>
      <c r="V39" s="36" t="str">
        <f t="shared" si="8"/>
        <v/>
      </c>
      <c r="W39" s="36" t="str">
        <f t="shared" si="9"/>
        <v/>
      </c>
      <c r="X39" s="35" t="str">
        <f>IFERROR(VLOOKUP(W39,INSTRUCTION!$J$1:$K$101,2),"")</f>
        <v/>
      </c>
      <c r="Y39" s="36" t="str">
        <f t="shared" si="10"/>
        <v/>
      </c>
      <c r="Z39" s="18"/>
      <c r="AA39" s="18"/>
      <c r="AB39" s="36" t="str">
        <f t="shared" si="11"/>
        <v/>
      </c>
      <c r="AC39" s="18"/>
      <c r="AD39" s="36" t="str">
        <f t="shared" si="12"/>
        <v/>
      </c>
      <c r="AE39" s="18"/>
      <c r="AF39" s="36" t="str">
        <f t="shared" si="13"/>
        <v/>
      </c>
      <c r="AG39" s="36" t="str">
        <f t="shared" si="14"/>
        <v/>
      </c>
      <c r="AH39" s="35" t="str">
        <f>IFERROR(VLOOKUP(AG39,INSTRUCTION!$J$1:$K$101,2),"")</f>
        <v/>
      </c>
      <c r="AI39" s="36" t="str">
        <f t="shared" si="15"/>
        <v/>
      </c>
      <c r="AJ39" s="18"/>
      <c r="AK39" s="18"/>
      <c r="AL39" s="36" t="str">
        <f t="shared" si="16"/>
        <v/>
      </c>
      <c r="AM39" s="40"/>
      <c r="AN39" s="36" t="str">
        <f t="shared" si="17"/>
        <v/>
      </c>
      <c r="AO39" s="18"/>
      <c r="AP39" s="36" t="str">
        <f t="shared" si="18"/>
        <v/>
      </c>
      <c r="AQ39" s="36" t="str">
        <f t="shared" si="19"/>
        <v/>
      </c>
      <c r="AR39" s="35" t="str">
        <f>IFERROR(VLOOKUP(AQ39,INSTRUCTION!$J$1:$K$101,2),"")</f>
        <v/>
      </c>
      <c r="AS39" s="36" t="str">
        <f t="shared" si="20"/>
        <v/>
      </c>
      <c r="AT39" s="18"/>
      <c r="AU39" s="18"/>
      <c r="AV39" s="36" t="str">
        <f t="shared" si="21"/>
        <v/>
      </c>
      <c r="AW39" s="18"/>
      <c r="AX39" s="36" t="str">
        <f t="shared" si="22"/>
        <v/>
      </c>
      <c r="AY39" s="18"/>
      <c r="AZ39" s="36" t="str">
        <f t="shared" si="23"/>
        <v/>
      </c>
      <c r="BA39" s="36" t="str">
        <f t="shared" si="24"/>
        <v/>
      </c>
      <c r="BB39" s="35" t="str">
        <f>IFERROR(VLOOKUP(BA39,INSTRUCTION!$J$1:$K$101,2),"")</f>
        <v/>
      </c>
      <c r="BC39" s="36" t="str">
        <f t="shared" si="25"/>
        <v/>
      </c>
      <c r="BD39" s="18"/>
      <c r="BE39" s="40"/>
      <c r="BF39" s="36" t="str">
        <f t="shared" si="26"/>
        <v/>
      </c>
      <c r="BG39" s="18"/>
      <c r="BH39" s="36" t="str">
        <f t="shared" si="27"/>
        <v/>
      </c>
      <c r="BI39" s="18"/>
      <c r="BJ39" s="36" t="str">
        <f t="shared" si="28"/>
        <v/>
      </c>
      <c r="BK39" s="36" t="str">
        <f t="shared" si="29"/>
        <v/>
      </c>
      <c r="BL39" s="35" t="str">
        <f>IFERROR(VLOOKUP(BK39,INSTRUCTION!$J$1:$K$101,2),"")</f>
        <v/>
      </c>
      <c r="BM39" s="36" t="str">
        <f t="shared" si="30"/>
        <v/>
      </c>
      <c r="BN39" s="36" t="str">
        <f>IFERROR(SUMPRODUCT(LARGE((N39,W39,AG39,AQ39,BA39,BK39),{1,2,3,4,5})),"")</f>
        <v/>
      </c>
      <c r="BO39" s="36" t="str">
        <f t="shared" si="31"/>
        <v/>
      </c>
      <c r="BP39" s="36" t="str">
        <f t="shared" si="33"/>
        <v/>
      </c>
      <c r="BQ39" s="45" t="str">
        <f t="shared" si="32"/>
        <v/>
      </c>
    </row>
    <row r="40" spans="1:69" x14ac:dyDescent="0.3">
      <c r="A40" s="17">
        <v>38</v>
      </c>
      <c r="B40" s="18"/>
      <c r="C40" s="18"/>
      <c r="D40" s="19"/>
      <c r="E40" s="20"/>
      <c r="F40" s="21"/>
      <c r="G40" s="22"/>
      <c r="H40" s="31">
        <v>80</v>
      </c>
      <c r="I40" s="25">
        <v>20</v>
      </c>
      <c r="J40" s="40"/>
      <c r="K40" s="36" t="str">
        <f t="shared" si="1"/>
        <v/>
      </c>
      <c r="L40" s="18"/>
      <c r="M40" s="36" t="str">
        <f t="shared" si="2"/>
        <v/>
      </c>
      <c r="N40" s="36" t="str">
        <f t="shared" si="3"/>
        <v/>
      </c>
      <c r="O40" s="35" t="str">
        <f>IFERROR(VLOOKUP(N40,INSTRUCTION!$J$1:$K$101,2),"")</f>
        <v/>
      </c>
      <c r="P40" s="36" t="str">
        <f t="shared" si="4"/>
        <v/>
      </c>
      <c r="Q40" s="37" t="str">
        <f t="shared" si="5"/>
        <v/>
      </c>
      <c r="R40" s="36" t="str">
        <f t="shared" si="6"/>
        <v/>
      </c>
      <c r="S40" s="18"/>
      <c r="T40" s="36" t="str">
        <f t="shared" si="7"/>
        <v/>
      </c>
      <c r="U40" s="18"/>
      <c r="V40" s="36" t="str">
        <f t="shared" si="8"/>
        <v/>
      </c>
      <c r="W40" s="36" t="str">
        <f t="shared" si="9"/>
        <v/>
      </c>
      <c r="X40" s="35" t="str">
        <f>IFERROR(VLOOKUP(W40,INSTRUCTION!$J$1:$K$101,2),"")</f>
        <v/>
      </c>
      <c r="Y40" s="36" t="str">
        <f t="shared" si="10"/>
        <v/>
      </c>
      <c r="Z40" s="18"/>
      <c r="AA40" s="18"/>
      <c r="AB40" s="36" t="str">
        <f t="shared" si="11"/>
        <v/>
      </c>
      <c r="AC40" s="18"/>
      <c r="AD40" s="36" t="str">
        <f t="shared" si="12"/>
        <v/>
      </c>
      <c r="AE40" s="18"/>
      <c r="AF40" s="36" t="str">
        <f t="shared" si="13"/>
        <v/>
      </c>
      <c r="AG40" s="36" t="str">
        <f t="shared" si="14"/>
        <v/>
      </c>
      <c r="AH40" s="35" t="str">
        <f>IFERROR(VLOOKUP(AG40,INSTRUCTION!$J$1:$K$101,2),"")</f>
        <v/>
      </c>
      <c r="AI40" s="36" t="str">
        <f t="shared" si="15"/>
        <v/>
      </c>
      <c r="AJ40" s="18"/>
      <c r="AK40" s="18"/>
      <c r="AL40" s="36" t="str">
        <f t="shared" si="16"/>
        <v/>
      </c>
      <c r="AM40" s="40"/>
      <c r="AN40" s="36" t="str">
        <f t="shared" si="17"/>
        <v/>
      </c>
      <c r="AO40" s="18"/>
      <c r="AP40" s="36" t="str">
        <f t="shared" si="18"/>
        <v/>
      </c>
      <c r="AQ40" s="36" t="str">
        <f t="shared" si="19"/>
        <v/>
      </c>
      <c r="AR40" s="35" t="str">
        <f>IFERROR(VLOOKUP(AQ40,INSTRUCTION!$J$1:$K$101,2),"")</f>
        <v/>
      </c>
      <c r="AS40" s="36" t="str">
        <f t="shared" si="20"/>
        <v/>
      </c>
      <c r="AT40" s="18"/>
      <c r="AU40" s="18"/>
      <c r="AV40" s="36" t="str">
        <f t="shared" si="21"/>
        <v/>
      </c>
      <c r="AW40" s="18"/>
      <c r="AX40" s="36" t="str">
        <f t="shared" si="22"/>
        <v/>
      </c>
      <c r="AY40" s="18"/>
      <c r="AZ40" s="36" t="str">
        <f t="shared" si="23"/>
        <v/>
      </c>
      <c r="BA40" s="36" t="str">
        <f t="shared" si="24"/>
        <v/>
      </c>
      <c r="BB40" s="35" t="str">
        <f>IFERROR(VLOOKUP(BA40,INSTRUCTION!$J$1:$K$101,2),"")</f>
        <v/>
      </c>
      <c r="BC40" s="36" t="str">
        <f t="shared" si="25"/>
        <v/>
      </c>
      <c r="BD40" s="18"/>
      <c r="BE40" s="40"/>
      <c r="BF40" s="36" t="str">
        <f t="shared" si="26"/>
        <v/>
      </c>
      <c r="BG40" s="18"/>
      <c r="BH40" s="36" t="str">
        <f t="shared" si="27"/>
        <v/>
      </c>
      <c r="BI40" s="18"/>
      <c r="BJ40" s="36" t="str">
        <f t="shared" si="28"/>
        <v/>
      </c>
      <c r="BK40" s="36" t="str">
        <f t="shared" si="29"/>
        <v/>
      </c>
      <c r="BL40" s="35" t="str">
        <f>IFERROR(VLOOKUP(BK40,INSTRUCTION!$J$1:$K$101,2),"")</f>
        <v/>
      </c>
      <c r="BM40" s="36" t="str">
        <f t="shared" si="30"/>
        <v/>
      </c>
      <c r="BN40" s="36" t="str">
        <f>IFERROR(SUMPRODUCT(LARGE((N40,W40,AG40,AQ40,BA40,BK40),{1,2,3,4,5})),"")</f>
        <v/>
      </c>
      <c r="BO40" s="36" t="str">
        <f t="shared" si="31"/>
        <v/>
      </c>
      <c r="BP40" s="36" t="str">
        <f t="shared" si="33"/>
        <v/>
      </c>
      <c r="BQ40" s="45" t="str">
        <f t="shared" si="32"/>
        <v/>
      </c>
    </row>
    <row r="41" spans="1:69" x14ac:dyDescent="0.3">
      <c r="A41" s="17">
        <v>39</v>
      </c>
      <c r="B41" s="18"/>
      <c r="C41" s="18"/>
      <c r="D41" s="19"/>
      <c r="E41" s="20"/>
      <c r="F41" s="21"/>
      <c r="G41" s="22"/>
      <c r="H41" s="31">
        <v>80</v>
      </c>
      <c r="I41" s="25">
        <v>20</v>
      </c>
      <c r="J41" s="40"/>
      <c r="K41" s="36" t="str">
        <f t="shared" si="1"/>
        <v/>
      </c>
      <c r="L41" s="18"/>
      <c r="M41" s="36" t="str">
        <f t="shared" si="2"/>
        <v/>
      </c>
      <c r="N41" s="36" t="str">
        <f t="shared" si="3"/>
        <v/>
      </c>
      <c r="O41" s="35" t="str">
        <f>IFERROR(VLOOKUP(N41,INSTRUCTION!$J$1:$K$101,2),"")</f>
        <v/>
      </c>
      <c r="P41" s="36" t="str">
        <f t="shared" si="4"/>
        <v/>
      </c>
      <c r="Q41" s="37" t="str">
        <f t="shared" si="5"/>
        <v/>
      </c>
      <c r="R41" s="36" t="str">
        <f t="shared" si="6"/>
        <v/>
      </c>
      <c r="S41" s="18"/>
      <c r="T41" s="36" t="str">
        <f t="shared" si="7"/>
        <v/>
      </c>
      <c r="U41" s="18"/>
      <c r="V41" s="36" t="str">
        <f t="shared" si="8"/>
        <v/>
      </c>
      <c r="W41" s="36" t="str">
        <f t="shared" si="9"/>
        <v/>
      </c>
      <c r="X41" s="35" t="str">
        <f>IFERROR(VLOOKUP(W41,INSTRUCTION!$J$1:$K$101,2),"")</f>
        <v/>
      </c>
      <c r="Y41" s="36" t="str">
        <f t="shared" si="10"/>
        <v/>
      </c>
      <c r="Z41" s="18"/>
      <c r="AA41" s="18"/>
      <c r="AB41" s="36" t="str">
        <f t="shared" si="11"/>
        <v/>
      </c>
      <c r="AC41" s="18"/>
      <c r="AD41" s="36" t="str">
        <f t="shared" si="12"/>
        <v/>
      </c>
      <c r="AE41" s="18"/>
      <c r="AF41" s="36" t="str">
        <f t="shared" si="13"/>
        <v/>
      </c>
      <c r="AG41" s="36" t="str">
        <f t="shared" si="14"/>
        <v/>
      </c>
      <c r="AH41" s="35" t="str">
        <f>IFERROR(VLOOKUP(AG41,INSTRUCTION!$J$1:$K$101,2),"")</f>
        <v/>
      </c>
      <c r="AI41" s="36" t="str">
        <f t="shared" si="15"/>
        <v/>
      </c>
      <c r="AJ41" s="18"/>
      <c r="AK41" s="18"/>
      <c r="AL41" s="36" t="str">
        <f t="shared" si="16"/>
        <v/>
      </c>
      <c r="AM41" s="40"/>
      <c r="AN41" s="36" t="str">
        <f t="shared" si="17"/>
        <v/>
      </c>
      <c r="AO41" s="18"/>
      <c r="AP41" s="36" t="str">
        <f t="shared" si="18"/>
        <v/>
      </c>
      <c r="AQ41" s="36" t="str">
        <f t="shared" si="19"/>
        <v/>
      </c>
      <c r="AR41" s="35" t="str">
        <f>IFERROR(VLOOKUP(AQ41,INSTRUCTION!$J$1:$K$101,2),"")</f>
        <v/>
      </c>
      <c r="AS41" s="36" t="str">
        <f t="shared" si="20"/>
        <v/>
      </c>
      <c r="AT41" s="18"/>
      <c r="AU41" s="18"/>
      <c r="AV41" s="36" t="str">
        <f t="shared" si="21"/>
        <v/>
      </c>
      <c r="AW41" s="18"/>
      <c r="AX41" s="36" t="str">
        <f t="shared" si="22"/>
        <v/>
      </c>
      <c r="AY41" s="18"/>
      <c r="AZ41" s="36" t="str">
        <f t="shared" si="23"/>
        <v/>
      </c>
      <c r="BA41" s="36" t="str">
        <f t="shared" si="24"/>
        <v/>
      </c>
      <c r="BB41" s="35" t="str">
        <f>IFERROR(VLOOKUP(BA41,INSTRUCTION!$J$1:$K$101,2),"")</f>
        <v/>
      </c>
      <c r="BC41" s="36" t="str">
        <f t="shared" si="25"/>
        <v/>
      </c>
      <c r="BD41" s="18"/>
      <c r="BE41" s="40"/>
      <c r="BF41" s="36" t="str">
        <f t="shared" si="26"/>
        <v/>
      </c>
      <c r="BG41" s="18"/>
      <c r="BH41" s="36" t="str">
        <f t="shared" si="27"/>
        <v/>
      </c>
      <c r="BI41" s="18"/>
      <c r="BJ41" s="36" t="str">
        <f t="shared" si="28"/>
        <v/>
      </c>
      <c r="BK41" s="36" t="str">
        <f t="shared" si="29"/>
        <v/>
      </c>
      <c r="BL41" s="35" t="str">
        <f>IFERROR(VLOOKUP(BK41,INSTRUCTION!$J$1:$K$101,2),"")</f>
        <v/>
      </c>
      <c r="BM41" s="36" t="str">
        <f t="shared" si="30"/>
        <v/>
      </c>
      <c r="BN41" s="36" t="str">
        <f>IFERROR(SUMPRODUCT(LARGE((N41,W41,AG41,AQ41,BA41,BK41),{1,2,3,4,5})),"")</f>
        <v/>
      </c>
      <c r="BO41" s="36" t="str">
        <f t="shared" si="31"/>
        <v/>
      </c>
      <c r="BP41" s="36" t="str">
        <f t="shared" si="33"/>
        <v/>
      </c>
      <c r="BQ41" s="45" t="str">
        <f t="shared" si="32"/>
        <v/>
      </c>
    </row>
    <row r="42" spans="1:69" x14ac:dyDescent="0.3">
      <c r="A42" s="17">
        <v>40</v>
      </c>
      <c r="B42" s="18"/>
      <c r="C42" s="18"/>
      <c r="D42" s="19"/>
      <c r="E42" s="20"/>
      <c r="F42" s="21"/>
      <c r="G42" s="22"/>
      <c r="H42" s="31">
        <v>80</v>
      </c>
      <c r="I42" s="25">
        <v>20</v>
      </c>
      <c r="J42" s="40"/>
      <c r="K42" s="36" t="str">
        <f t="shared" si="1"/>
        <v/>
      </c>
      <c r="L42" s="18"/>
      <c r="M42" s="36" t="str">
        <f t="shared" si="2"/>
        <v/>
      </c>
      <c r="N42" s="36" t="str">
        <f t="shared" si="3"/>
        <v/>
      </c>
      <c r="O42" s="35" t="str">
        <f>IFERROR(VLOOKUP(N42,INSTRUCTION!$J$1:$K$101,2),"")</f>
        <v/>
      </c>
      <c r="P42" s="36" t="str">
        <f t="shared" si="4"/>
        <v/>
      </c>
      <c r="Q42" s="37" t="str">
        <f t="shared" si="5"/>
        <v/>
      </c>
      <c r="R42" s="36" t="str">
        <f t="shared" si="6"/>
        <v/>
      </c>
      <c r="S42" s="18"/>
      <c r="T42" s="36" t="str">
        <f t="shared" si="7"/>
        <v/>
      </c>
      <c r="U42" s="18"/>
      <c r="V42" s="36" t="str">
        <f t="shared" si="8"/>
        <v/>
      </c>
      <c r="W42" s="36" t="str">
        <f t="shared" si="9"/>
        <v/>
      </c>
      <c r="X42" s="35" t="str">
        <f>IFERROR(VLOOKUP(W42,INSTRUCTION!$J$1:$K$101,2),"")</f>
        <v/>
      </c>
      <c r="Y42" s="36" t="str">
        <f t="shared" si="10"/>
        <v/>
      </c>
      <c r="Z42" s="18"/>
      <c r="AA42" s="18"/>
      <c r="AB42" s="36" t="str">
        <f t="shared" si="11"/>
        <v/>
      </c>
      <c r="AC42" s="18"/>
      <c r="AD42" s="36" t="str">
        <f t="shared" si="12"/>
        <v/>
      </c>
      <c r="AE42" s="18"/>
      <c r="AF42" s="36" t="str">
        <f t="shared" si="13"/>
        <v/>
      </c>
      <c r="AG42" s="36" t="str">
        <f t="shared" si="14"/>
        <v/>
      </c>
      <c r="AH42" s="35" t="str">
        <f>IFERROR(VLOOKUP(AG42,INSTRUCTION!$J$1:$K$101,2),"")</f>
        <v/>
      </c>
      <c r="AI42" s="36" t="str">
        <f t="shared" si="15"/>
        <v/>
      </c>
      <c r="AJ42" s="18"/>
      <c r="AK42" s="18"/>
      <c r="AL42" s="36" t="str">
        <f t="shared" si="16"/>
        <v/>
      </c>
      <c r="AM42" s="40"/>
      <c r="AN42" s="36" t="str">
        <f t="shared" si="17"/>
        <v/>
      </c>
      <c r="AO42" s="18"/>
      <c r="AP42" s="36" t="str">
        <f t="shared" si="18"/>
        <v/>
      </c>
      <c r="AQ42" s="36" t="str">
        <f t="shared" si="19"/>
        <v/>
      </c>
      <c r="AR42" s="35" t="str">
        <f>IFERROR(VLOOKUP(AQ42,INSTRUCTION!$J$1:$K$101,2),"")</f>
        <v/>
      </c>
      <c r="AS42" s="36" t="str">
        <f t="shared" si="20"/>
        <v/>
      </c>
      <c r="AT42" s="18"/>
      <c r="AU42" s="18"/>
      <c r="AV42" s="36" t="str">
        <f t="shared" si="21"/>
        <v/>
      </c>
      <c r="AW42" s="18"/>
      <c r="AX42" s="36" t="str">
        <f t="shared" si="22"/>
        <v/>
      </c>
      <c r="AY42" s="18"/>
      <c r="AZ42" s="36" t="str">
        <f t="shared" si="23"/>
        <v/>
      </c>
      <c r="BA42" s="36" t="str">
        <f t="shared" si="24"/>
        <v/>
      </c>
      <c r="BB42" s="35" t="str">
        <f>IFERROR(VLOOKUP(BA42,INSTRUCTION!$J$1:$K$101,2),"")</f>
        <v/>
      </c>
      <c r="BC42" s="36" t="str">
        <f t="shared" si="25"/>
        <v/>
      </c>
      <c r="BD42" s="18"/>
      <c r="BE42" s="40"/>
      <c r="BF42" s="36" t="str">
        <f t="shared" si="26"/>
        <v/>
      </c>
      <c r="BG42" s="18"/>
      <c r="BH42" s="36" t="str">
        <f t="shared" si="27"/>
        <v/>
      </c>
      <c r="BI42" s="18"/>
      <c r="BJ42" s="36" t="str">
        <f t="shared" si="28"/>
        <v/>
      </c>
      <c r="BK42" s="36" t="str">
        <f t="shared" si="29"/>
        <v/>
      </c>
      <c r="BL42" s="35" t="str">
        <f>IFERROR(VLOOKUP(BK42,INSTRUCTION!$J$1:$K$101,2),"")</f>
        <v/>
      </c>
      <c r="BM42" s="36" t="str">
        <f t="shared" si="30"/>
        <v/>
      </c>
      <c r="BN42" s="36" t="str">
        <f>IFERROR(SUMPRODUCT(LARGE((N42,W42,AG42,AQ42,BA42,BK42),{1,2,3,4,5})),"")</f>
        <v/>
      </c>
      <c r="BO42" s="36" t="str">
        <f t="shared" si="31"/>
        <v/>
      </c>
      <c r="BP42" s="36" t="str">
        <f t="shared" si="33"/>
        <v/>
      </c>
      <c r="BQ42" s="45" t="str">
        <f t="shared" si="32"/>
        <v/>
      </c>
    </row>
    <row r="43" spans="1:69" x14ac:dyDescent="0.3">
      <c r="A43" s="17">
        <v>41</v>
      </c>
      <c r="B43" s="18"/>
      <c r="C43" s="18"/>
      <c r="D43" s="19"/>
      <c r="E43" s="20"/>
      <c r="F43" s="21"/>
      <c r="G43" s="22"/>
      <c r="H43" s="31">
        <v>80</v>
      </c>
      <c r="I43" s="25">
        <v>20</v>
      </c>
      <c r="J43" s="40"/>
      <c r="K43" s="36" t="str">
        <f t="shared" si="1"/>
        <v/>
      </c>
      <c r="L43" s="18"/>
      <c r="M43" s="36" t="str">
        <f t="shared" si="2"/>
        <v/>
      </c>
      <c r="N43" s="36" t="str">
        <f t="shared" si="3"/>
        <v/>
      </c>
      <c r="O43" s="35" t="str">
        <f>IFERROR(VLOOKUP(N43,INSTRUCTION!$J$1:$K$101,2),"")</f>
        <v/>
      </c>
      <c r="P43" s="36" t="str">
        <f t="shared" si="4"/>
        <v/>
      </c>
      <c r="Q43" s="37" t="str">
        <f t="shared" si="5"/>
        <v/>
      </c>
      <c r="R43" s="36" t="str">
        <f t="shared" si="6"/>
        <v/>
      </c>
      <c r="S43" s="18"/>
      <c r="T43" s="36" t="str">
        <f t="shared" si="7"/>
        <v/>
      </c>
      <c r="U43" s="18"/>
      <c r="V43" s="36" t="str">
        <f t="shared" si="8"/>
        <v/>
      </c>
      <c r="W43" s="36" t="str">
        <f t="shared" si="9"/>
        <v/>
      </c>
      <c r="X43" s="35" t="str">
        <f>IFERROR(VLOOKUP(W43,INSTRUCTION!$J$1:$K$101,2),"")</f>
        <v/>
      </c>
      <c r="Y43" s="36" t="str">
        <f t="shared" si="10"/>
        <v/>
      </c>
      <c r="Z43" s="18"/>
      <c r="AA43" s="18"/>
      <c r="AB43" s="36" t="str">
        <f t="shared" si="11"/>
        <v/>
      </c>
      <c r="AC43" s="18"/>
      <c r="AD43" s="36" t="str">
        <f t="shared" si="12"/>
        <v/>
      </c>
      <c r="AE43" s="18"/>
      <c r="AF43" s="36" t="str">
        <f t="shared" si="13"/>
        <v/>
      </c>
      <c r="AG43" s="36" t="str">
        <f t="shared" si="14"/>
        <v/>
      </c>
      <c r="AH43" s="35" t="str">
        <f>IFERROR(VLOOKUP(AG43,INSTRUCTION!$J$1:$K$101,2),"")</f>
        <v/>
      </c>
      <c r="AI43" s="36" t="str">
        <f t="shared" si="15"/>
        <v/>
      </c>
      <c r="AJ43" s="18"/>
      <c r="AK43" s="18"/>
      <c r="AL43" s="36" t="str">
        <f t="shared" si="16"/>
        <v/>
      </c>
      <c r="AM43" s="40"/>
      <c r="AN43" s="36" t="str">
        <f t="shared" si="17"/>
        <v/>
      </c>
      <c r="AO43" s="18"/>
      <c r="AP43" s="36" t="str">
        <f t="shared" si="18"/>
        <v/>
      </c>
      <c r="AQ43" s="36" t="str">
        <f t="shared" si="19"/>
        <v/>
      </c>
      <c r="AR43" s="35" t="str">
        <f>IFERROR(VLOOKUP(AQ43,INSTRUCTION!$J$1:$K$101,2),"")</f>
        <v/>
      </c>
      <c r="AS43" s="36" t="str">
        <f t="shared" si="20"/>
        <v/>
      </c>
      <c r="AT43" s="18"/>
      <c r="AU43" s="18"/>
      <c r="AV43" s="36" t="str">
        <f t="shared" si="21"/>
        <v/>
      </c>
      <c r="AW43" s="18"/>
      <c r="AX43" s="36" t="str">
        <f t="shared" si="22"/>
        <v/>
      </c>
      <c r="AY43" s="18"/>
      <c r="AZ43" s="36" t="str">
        <f t="shared" si="23"/>
        <v/>
      </c>
      <c r="BA43" s="36" t="str">
        <f t="shared" si="24"/>
        <v/>
      </c>
      <c r="BB43" s="35" t="str">
        <f>IFERROR(VLOOKUP(BA43,INSTRUCTION!$J$1:$K$101,2),"")</f>
        <v/>
      </c>
      <c r="BC43" s="36" t="str">
        <f t="shared" si="25"/>
        <v/>
      </c>
      <c r="BD43" s="18"/>
      <c r="BE43" s="40"/>
      <c r="BF43" s="36" t="str">
        <f t="shared" si="26"/>
        <v/>
      </c>
      <c r="BG43" s="18"/>
      <c r="BH43" s="36" t="str">
        <f t="shared" si="27"/>
        <v/>
      </c>
      <c r="BI43" s="18"/>
      <c r="BJ43" s="36" t="str">
        <f t="shared" si="28"/>
        <v/>
      </c>
      <c r="BK43" s="36" t="str">
        <f t="shared" si="29"/>
        <v/>
      </c>
      <c r="BL43" s="35" t="str">
        <f>IFERROR(VLOOKUP(BK43,INSTRUCTION!$J$1:$K$101,2),"")</f>
        <v/>
      </c>
      <c r="BM43" s="36" t="str">
        <f t="shared" si="30"/>
        <v/>
      </c>
      <c r="BN43" s="36" t="str">
        <f>IFERROR(SUMPRODUCT(LARGE((N43,W43,AG43,AQ43,BA43,BK43),{1,2,3,4,5})),"")</f>
        <v/>
      </c>
      <c r="BO43" s="36" t="str">
        <f t="shared" si="31"/>
        <v/>
      </c>
      <c r="BP43" s="36" t="str">
        <f t="shared" si="33"/>
        <v/>
      </c>
      <c r="BQ43" s="45" t="str">
        <f t="shared" si="32"/>
        <v/>
      </c>
    </row>
    <row r="44" spans="1:69" x14ac:dyDescent="0.3">
      <c r="A44" s="17">
        <v>42</v>
      </c>
      <c r="B44" s="18"/>
      <c r="C44" s="18"/>
      <c r="D44" s="19"/>
      <c r="E44" s="20"/>
      <c r="F44" s="21"/>
      <c r="G44" s="22"/>
      <c r="H44" s="31">
        <v>80</v>
      </c>
      <c r="I44" s="25">
        <v>20</v>
      </c>
      <c r="J44" s="40"/>
      <c r="K44" s="36" t="str">
        <f t="shared" si="1"/>
        <v/>
      </c>
      <c r="L44" s="18"/>
      <c r="M44" s="36" t="str">
        <f t="shared" si="2"/>
        <v/>
      </c>
      <c r="N44" s="36" t="str">
        <f t="shared" si="3"/>
        <v/>
      </c>
      <c r="O44" s="35" t="str">
        <f>IFERROR(VLOOKUP(N44,INSTRUCTION!$J$1:$K$101,2),"")</f>
        <v/>
      </c>
      <c r="P44" s="36" t="str">
        <f t="shared" si="4"/>
        <v/>
      </c>
      <c r="Q44" s="37" t="str">
        <f t="shared" si="5"/>
        <v/>
      </c>
      <c r="R44" s="36" t="str">
        <f t="shared" si="6"/>
        <v/>
      </c>
      <c r="S44" s="18"/>
      <c r="T44" s="36" t="str">
        <f t="shared" si="7"/>
        <v/>
      </c>
      <c r="U44" s="18"/>
      <c r="V44" s="36" t="str">
        <f t="shared" si="8"/>
        <v/>
      </c>
      <c r="W44" s="36" t="str">
        <f t="shared" si="9"/>
        <v/>
      </c>
      <c r="X44" s="35" t="str">
        <f>IFERROR(VLOOKUP(W44,INSTRUCTION!$J$1:$K$101,2),"")</f>
        <v/>
      </c>
      <c r="Y44" s="36" t="str">
        <f t="shared" si="10"/>
        <v/>
      </c>
      <c r="Z44" s="18"/>
      <c r="AA44" s="18"/>
      <c r="AB44" s="36" t="str">
        <f t="shared" si="11"/>
        <v/>
      </c>
      <c r="AC44" s="18"/>
      <c r="AD44" s="36" t="str">
        <f t="shared" si="12"/>
        <v/>
      </c>
      <c r="AE44" s="18"/>
      <c r="AF44" s="36" t="str">
        <f t="shared" si="13"/>
        <v/>
      </c>
      <c r="AG44" s="36" t="str">
        <f t="shared" si="14"/>
        <v/>
      </c>
      <c r="AH44" s="35" t="str">
        <f>IFERROR(VLOOKUP(AG44,INSTRUCTION!$J$1:$K$101,2),"")</f>
        <v/>
      </c>
      <c r="AI44" s="36" t="str">
        <f t="shared" si="15"/>
        <v/>
      </c>
      <c r="AJ44" s="18"/>
      <c r="AK44" s="18"/>
      <c r="AL44" s="36" t="str">
        <f t="shared" si="16"/>
        <v/>
      </c>
      <c r="AM44" s="40"/>
      <c r="AN44" s="36" t="str">
        <f t="shared" si="17"/>
        <v/>
      </c>
      <c r="AO44" s="18"/>
      <c r="AP44" s="36" t="str">
        <f t="shared" si="18"/>
        <v/>
      </c>
      <c r="AQ44" s="36" t="str">
        <f t="shared" si="19"/>
        <v/>
      </c>
      <c r="AR44" s="35" t="str">
        <f>IFERROR(VLOOKUP(AQ44,INSTRUCTION!$J$1:$K$101,2),"")</f>
        <v/>
      </c>
      <c r="AS44" s="36" t="str">
        <f t="shared" si="20"/>
        <v/>
      </c>
      <c r="AT44" s="18"/>
      <c r="AU44" s="18"/>
      <c r="AV44" s="36" t="str">
        <f t="shared" si="21"/>
        <v/>
      </c>
      <c r="AW44" s="18"/>
      <c r="AX44" s="36" t="str">
        <f t="shared" si="22"/>
        <v/>
      </c>
      <c r="AY44" s="18"/>
      <c r="AZ44" s="36" t="str">
        <f t="shared" si="23"/>
        <v/>
      </c>
      <c r="BA44" s="36" t="str">
        <f t="shared" si="24"/>
        <v/>
      </c>
      <c r="BB44" s="35" t="str">
        <f>IFERROR(VLOOKUP(BA44,INSTRUCTION!$J$1:$K$101,2),"")</f>
        <v/>
      </c>
      <c r="BC44" s="36" t="str">
        <f t="shared" si="25"/>
        <v/>
      </c>
      <c r="BD44" s="18"/>
      <c r="BE44" s="40"/>
      <c r="BF44" s="36" t="str">
        <f t="shared" si="26"/>
        <v/>
      </c>
      <c r="BG44" s="18"/>
      <c r="BH44" s="36" t="str">
        <f t="shared" si="27"/>
        <v/>
      </c>
      <c r="BI44" s="18"/>
      <c r="BJ44" s="36" t="str">
        <f t="shared" si="28"/>
        <v/>
      </c>
      <c r="BK44" s="36" t="str">
        <f t="shared" si="29"/>
        <v/>
      </c>
      <c r="BL44" s="35" t="str">
        <f>IFERROR(VLOOKUP(BK44,INSTRUCTION!$J$1:$K$101,2),"")</f>
        <v/>
      </c>
      <c r="BM44" s="36" t="str">
        <f t="shared" si="30"/>
        <v/>
      </c>
      <c r="BN44" s="36" t="str">
        <f>IFERROR(SUMPRODUCT(LARGE((N44,W44,AG44,AQ44,BA44,BK44),{1,2,3,4,5})),"")</f>
        <v/>
      </c>
      <c r="BO44" s="36" t="str">
        <f t="shared" si="31"/>
        <v/>
      </c>
      <c r="BP44" s="36" t="str">
        <f t="shared" si="33"/>
        <v/>
      </c>
      <c r="BQ44" s="45" t="str">
        <f t="shared" si="32"/>
        <v/>
      </c>
    </row>
    <row r="45" spans="1:69" x14ac:dyDescent="0.3">
      <c r="A45" s="17">
        <v>43</v>
      </c>
      <c r="B45" s="18"/>
      <c r="C45" s="18"/>
      <c r="D45" s="19"/>
      <c r="E45" s="20"/>
      <c r="F45" s="21"/>
      <c r="G45" s="22"/>
      <c r="H45" s="31">
        <v>80</v>
      </c>
      <c r="I45" s="25">
        <v>20</v>
      </c>
      <c r="J45" s="40"/>
      <c r="K45" s="36" t="str">
        <f t="shared" si="1"/>
        <v/>
      </c>
      <c r="L45" s="18"/>
      <c r="M45" s="36" t="str">
        <f t="shared" si="2"/>
        <v/>
      </c>
      <c r="N45" s="36" t="str">
        <f t="shared" si="3"/>
        <v/>
      </c>
      <c r="O45" s="35" t="str">
        <f>IFERROR(VLOOKUP(N45,INSTRUCTION!$J$1:$K$101,2),"")</f>
        <v/>
      </c>
      <c r="P45" s="36" t="str">
        <f t="shared" si="4"/>
        <v/>
      </c>
      <c r="Q45" s="37" t="str">
        <f t="shared" si="5"/>
        <v/>
      </c>
      <c r="R45" s="36" t="str">
        <f t="shared" si="6"/>
        <v/>
      </c>
      <c r="S45" s="18"/>
      <c r="T45" s="36" t="str">
        <f t="shared" si="7"/>
        <v/>
      </c>
      <c r="U45" s="18"/>
      <c r="V45" s="36" t="str">
        <f t="shared" si="8"/>
        <v/>
      </c>
      <c r="W45" s="36" t="str">
        <f t="shared" si="9"/>
        <v/>
      </c>
      <c r="X45" s="35" t="str">
        <f>IFERROR(VLOOKUP(W45,INSTRUCTION!$J$1:$K$101,2),"")</f>
        <v/>
      </c>
      <c r="Y45" s="36" t="str">
        <f t="shared" si="10"/>
        <v/>
      </c>
      <c r="Z45" s="18"/>
      <c r="AA45" s="18"/>
      <c r="AB45" s="36" t="str">
        <f t="shared" si="11"/>
        <v/>
      </c>
      <c r="AC45" s="18"/>
      <c r="AD45" s="36" t="str">
        <f t="shared" si="12"/>
        <v/>
      </c>
      <c r="AE45" s="18"/>
      <c r="AF45" s="36" t="str">
        <f t="shared" si="13"/>
        <v/>
      </c>
      <c r="AG45" s="36" t="str">
        <f t="shared" si="14"/>
        <v/>
      </c>
      <c r="AH45" s="35" t="str">
        <f>IFERROR(VLOOKUP(AG45,INSTRUCTION!$J$1:$K$101,2),"")</f>
        <v/>
      </c>
      <c r="AI45" s="36" t="str">
        <f t="shared" si="15"/>
        <v/>
      </c>
      <c r="AJ45" s="18"/>
      <c r="AK45" s="18"/>
      <c r="AL45" s="36" t="str">
        <f t="shared" si="16"/>
        <v/>
      </c>
      <c r="AM45" s="40"/>
      <c r="AN45" s="36" t="str">
        <f t="shared" si="17"/>
        <v/>
      </c>
      <c r="AO45" s="18"/>
      <c r="AP45" s="36" t="str">
        <f t="shared" si="18"/>
        <v/>
      </c>
      <c r="AQ45" s="36" t="str">
        <f t="shared" si="19"/>
        <v/>
      </c>
      <c r="AR45" s="35" t="str">
        <f>IFERROR(VLOOKUP(AQ45,INSTRUCTION!$J$1:$K$101,2),"")</f>
        <v/>
      </c>
      <c r="AS45" s="36" t="str">
        <f t="shared" si="20"/>
        <v/>
      </c>
      <c r="AT45" s="18"/>
      <c r="AU45" s="18"/>
      <c r="AV45" s="36" t="str">
        <f t="shared" si="21"/>
        <v/>
      </c>
      <c r="AW45" s="18"/>
      <c r="AX45" s="36" t="str">
        <f t="shared" si="22"/>
        <v/>
      </c>
      <c r="AY45" s="18"/>
      <c r="AZ45" s="36" t="str">
        <f t="shared" si="23"/>
        <v/>
      </c>
      <c r="BA45" s="36" t="str">
        <f t="shared" si="24"/>
        <v/>
      </c>
      <c r="BB45" s="35" t="str">
        <f>IFERROR(VLOOKUP(BA45,INSTRUCTION!$J$1:$K$101,2),"")</f>
        <v/>
      </c>
      <c r="BC45" s="36" t="str">
        <f t="shared" si="25"/>
        <v/>
      </c>
      <c r="BD45" s="18"/>
      <c r="BE45" s="40"/>
      <c r="BF45" s="36" t="str">
        <f t="shared" si="26"/>
        <v/>
      </c>
      <c r="BG45" s="18"/>
      <c r="BH45" s="36" t="str">
        <f t="shared" si="27"/>
        <v/>
      </c>
      <c r="BI45" s="18"/>
      <c r="BJ45" s="36" t="str">
        <f t="shared" si="28"/>
        <v/>
      </c>
      <c r="BK45" s="36" t="str">
        <f t="shared" si="29"/>
        <v/>
      </c>
      <c r="BL45" s="35" t="str">
        <f>IFERROR(VLOOKUP(BK45,INSTRUCTION!$J$1:$K$101,2),"")</f>
        <v/>
      </c>
      <c r="BM45" s="36" t="str">
        <f t="shared" si="30"/>
        <v/>
      </c>
      <c r="BN45" s="36" t="str">
        <f>IFERROR(SUMPRODUCT(LARGE((N45,W45,AG45,AQ45,BA45,BK45),{1,2,3,4,5})),"")</f>
        <v/>
      </c>
      <c r="BO45" s="36" t="str">
        <f t="shared" si="31"/>
        <v/>
      </c>
      <c r="BP45" s="36" t="str">
        <f t="shared" si="33"/>
        <v/>
      </c>
      <c r="BQ45" s="45" t="str">
        <f t="shared" si="32"/>
        <v/>
      </c>
    </row>
    <row r="46" spans="1:69" x14ac:dyDescent="0.3">
      <c r="A46" s="17">
        <v>44</v>
      </c>
      <c r="B46" s="18"/>
      <c r="C46" s="18"/>
      <c r="D46" s="19"/>
      <c r="E46" s="20"/>
      <c r="F46" s="21"/>
      <c r="G46" s="22"/>
      <c r="H46" s="31">
        <v>80</v>
      </c>
      <c r="I46" s="25">
        <v>20</v>
      </c>
      <c r="J46" s="40"/>
      <c r="K46" s="36" t="str">
        <f t="shared" si="1"/>
        <v/>
      </c>
      <c r="L46" s="18"/>
      <c r="M46" s="36" t="str">
        <f t="shared" si="2"/>
        <v/>
      </c>
      <c r="N46" s="36" t="str">
        <f t="shared" si="3"/>
        <v/>
      </c>
      <c r="O46" s="35" t="str">
        <f>IFERROR(VLOOKUP(N46,INSTRUCTION!$J$1:$K$101,2),"")</f>
        <v/>
      </c>
      <c r="P46" s="36" t="str">
        <f t="shared" si="4"/>
        <v/>
      </c>
      <c r="Q46" s="37" t="str">
        <f t="shared" si="5"/>
        <v/>
      </c>
      <c r="R46" s="36" t="str">
        <f t="shared" si="6"/>
        <v/>
      </c>
      <c r="S46" s="18"/>
      <c r="T46" s="36" t="str">
        <f t="shared" si="7"/>
        <v/>
      </c>
      <c r="U46" s="18"/>
      <c r="V46" s="36" t="str">
        <f t="shared" si="8"/>
        <v/>
      </c>
      <c r="W46" s="36" t="str">
        <f t="shared" si="9"/>
        <v/>
      </c>
      <c r="X46" s="35" t="str">
        <f>IFERROR(VLOOKUP(W46,INSTRUCTION!$J$1:$K$101,2),"")</f>
        <v/>
      </c>
      <c r="Y46" s="36" t="str">
        <f t="shared" si="10"/>
        <v/>
      </c>
      <c r="Z46" s="18"/>
      <c r="AA46" s="18"/>
      <c r="AB46" s="36" t="str">
        <f t="shared" si="11"/>
        <v/>
      </c>
      <c r="AC46" s="18"/>
      <c r="AD46" s="36" t="str">
        <f t="shared" si="12"/>
        <v/>
      </c>
      <c r="AE46" s="18"/>
      <c r="AF46" s="36" t="str">
        <f t="shared" si="13"/>
        <v/>
      </c>
      <c r="AG46" s="36" t="str">
        <f t="shared" si="14"/>
        <v/>
      </c>
      <c r="AH46" s="35" t="str">
        <f>IFERROR(VLOOKUP(AG46,INSTRUCTION!$J$1:$K$101,2),"")</f>
        <v/>
      </c>
      <c r="AI46" s="36" t="str">
        <f t="shared" si="15"/>
        <v/>
      </c>
      <c r="AJ46" s="18"/>
      <c r="AK46" s="18"/>
      <c r="AL46" s="36" t="str">
        <f t="shared" si="16"/>
        <v/>
      </c>
      <c r="AM46" s="40"/>
      <c r="AN46" s="36" t="str">
        <f t="shared" si="17"/>
        <v/>
      </c>
      <c r="AO46" s="18"/>
      <c r="AP46" s="36" t="str">
        <f t="shared" si="18"/>
        <v/>
      </c>
      <c r="AQ46" s="36" t="str">
        <f t="shared" si="19"/>
        <v/>
      </c>
      <c r="AR46" s="35" t="str">
        <f>IFERROR(VLOOKUP(AQ46,INSTRUCTION!$J$1:$K$101,2),"")</f>
        <v/>
      </c>
      <c r="AS46" s="36" t="str">
        <f t="shared" si="20"/>
        <v/>
      </c>
      <c r="AT46" s="18"/>
      <c r="AU46" s="18"/>
      <c r="AV46" s="36" t="str">
        <f t="shared" si="21"/>
        <v/>
      </c>
      <c r="AW46" s="18"/>
      <c r="AX46" s="36" t="str">
        <f t="shared" si="22"/>
        <v/>
      </c>
      <c r="AY46" s="18"/>
      <c r="AZ46" s="36" t="str">
        <f t="shared" si="23"/>
        <v/>
      </c>
      <c r="BA46" s="36" t="str">
        <f t="shared" si="24"/>
        <v/>
      </c>
      <c r="BB46" s="35" t="str">
        <f>IFERROR(VLOOKUP(BA46,INSTRUCTION!$J$1:$K$101,2),"")</f>
        <v/>
      </c>
      <c r="BC46" s="36" t="str">
        <f t="shared" si="25"/>
        <v/>
      </c>
      <c r="BD46" s="18"/>
      <c r="BE46" s="40"/>
      <c r="BF46" s="36" t="str">
        <f t="shared" si="26"/>
        <v/>
      </c>
      <c r="BG46" s="18"/>
      <c r="BH46" s="36" t="str">
        <f t="shared" si="27"/>
        <v/>
      </c>
      <c r="BI46" s="18"/>
      <c r="BJ46" s="36" t="str">
        <f t="shared" si="28"/>
        <v/>
      </c>
      <c r="BK46" s="36" t="str">
        <f t="shared" si="29"/>
        <v/>
      </c>
      <c r="BL46" s="35" t="str">
        <f>IFERROR(VLOOKUP(BK46,INSTRUCTION!$J$1:$K$101,2),"")</f>
        <v/>
      </c>
      <c r="BM46" s="36" t="str">
        <f t="shared" si="30"/>
        <v/>
      </c>
      <c r="BN46" s="36" t="str">
        <f>IFERROR(SUMPRODUCT(LARGE((N46,W46,AG46,AQ46,BA46,BK46),{1,2,3,4,5})),"")</f>
        <v/>
      </c>
      <c r="BO46" s="36" t="str">
        <f t="shared" si="31"/>
        <v/>
      </c>
      <c r="BP46" s="36" t="str">
        <f t="shared" si="33"/>
        <v/>
      </c>
      <c r="BQ46" s="45" t="str">
        <f t="shared" si="32"/>
        <v/>
      </c>
    </row>
    <row r="47" spans="1:69" x14ac:dyDescent="0.3">
      <c r="A47" s="17">
        <v>45</v>
      </c>
      <c r="B47" s="18"/>
      <c r="C47" s="18"/>
      <c r="D47" s="19"/>
      <c r="E47" s="20"/>
      <c r="F47" s="21"/>
      <c r="G47" s="22"/>
      <c r="H47" s="31">
        <v>80</v>
      </c>
      <c r="I47" s="25">
        <v>20</v>
      </c>
      <c r="J47" s="40"/>
      <c r="K47" s="36" t="str">
        <f t="shared" si="1"/>
        <v/>
      </c>
      <c r="L47" s="18"/>
      <c r="M47" s="36" t="str">
        <f t="shared" si="2"/>
        <v/>
      </c>
      <c r="N47" s="36" t="str">
        <f t="shared" si="3"/>
        <v/>
      </c>
      <c r="O47" s="35" t="str">
        <f>IFERROR(VLOOKUP(N47,INSTRUCTION!$J$1:$K$101,2),"")</f>
        <v/>
      </c>
      <c r="P47" s="36" t="str">
        <f t="shared" si="4"/>
        <v/>
      </c>
      <c r="Q47" s="37" t="str">
        <f t="shared" si="5"/>
        <v/>
      </c>
      <c r="R47" s="36" t="str">
        <f t="shared" si="6"/>
        <v/>
      </c>
      <c r="S47" s="18"/>
      <c r="T47" s="36" t="str">
        <f t="shared" si="7"/>
        <v/>
      </c>
      <c r="U47" s="18"/>
      <c r="V47" s="36" t="str">
        <f t="shared" si="8"/>
        <v/>
      </c>
      <c r="W47" s="36" t="str">
        <f t="shared" si="9"/>
        <v/>
      </c>
      <c r="X47" s="35" t="str">
        <f>IFERROR(VLOOKUP(W47,INSTRUCTION!$J$1:$K$101,2),"")</f>
        <v/>
      </c>
      <c r="Y47" s="36" t="str">
        <f t="shared" si="10"/>
        <v/>
      </c>
      <c r="Z47" s="18"/>
      <c r="AA47" s="18"/>
      <c r="AB47" s="36" t="str">
        <f t="shared" si="11"/>
        <v/>
      </c>
      <c r="AC47" s="18"/>
      <c r="AD47" s="36" t="str">
        <f t="shared" si="12"/>
        <v/>
      </c>
      <c r="AE47" s="18"/>
      <c r="AF47" s="36" t="str">
        <f t="shared" si="13"/>
        <v/>
      </c>
      <c r="AG47" s="36" t="str">
        <f t="shared" si="14"/>
        <v/>
      </c>
      <c r="AH47" s="35" t="str">
        <f>IFERROR(VLOOKUP(AG47,INSTRUCTION!$J$1:$K$101,2),"")</f>
        <v/>
      </c>
      <c r="AI47" s="36" t="str">
        <f t="shared" si="15"/>
        <v/>
      </c>
      <c r="AJ47" s="18"/>
      <c r="AK47" s="18"/>
      <c r="AL47" s="36" t="str">
        <f t="shared" si="16"/>
        <v/>
      </c>
      <c r="AM47" s="40"/>
      <c r="AN47" s="36" t="str">
        <f t="shared" si="17"/>
        <v/>
      </c>
      <c r="AO47" s="18"/>
      <c r="AP47" s="36" t="str">
        <f t="shared" si="18"/>
        <v/>
      </c>
      <c r="AQ47" s="36" t="str">
        <f t="shared" si="19"/>
        <v/>
      </c>
      <c r="AR47" s="35" t="str">
        <f>IFERROR(VLOOKUP(AQ47,INSTRUCTION!$J$1:$K$101,2),"")</f>
        <v/>
      </c>
      <c r="AS47" s="36" t="str">
        <f t="shared" si="20"/>
        <v/>
      </c>
      <c r="AT47" s="18"/>
      <c r="AU47" s="18"/>
      <c r="AV47" s="36" t="str">
        <f t="shared" si="21"/>
        <v/>
      </c>
      <c r="AW47" s="18"/>
      <c r="AX47" s="36" t="str">
        <f t="shared" si="22"/>
        <v/>
      </c>
      <c r="AY47" s="18"/>
      <c r="AZ47" s="36" t="str">
        <f t="shared" si="23"/>
        <v/>
      </c>
      <c r="BA47" s="36" t="str">
        <f t="shared" si="24"/>
        <v/>
      </c>
      <c r="BB47" s="35" t="str">
        <f>IFERROR(VLOOKUP(BA47,INSTRUCTION!$J$1:$K$101,2),"")</f>
        <v/>
      </c>
      <c r="BC47" s="36" t="str">
        <f t="shared" si="25"/>
        <v/>
      </c>
      <c r="BD47" s="18"/>
      <c r="BE47" s="40"/>
      <c r="BF47" s="36" t="str">
        <f t="shared" si="26"/>
        <v/>
      </c>
      <c r="BG47" s="18"/>
      <c r="BH47" s="36" t="str">
        <f t="shared" si="27"/>
        <v/>
      </c>
      <c r="BI47" s="18"/>
      <c r="BJ47" s="36" t="str">
        <f t="shared" si="28"/>
        <v/>
      </c>
      <c r="BK47" s="36" t="str">
        <f t="shared" si="29"/>
        <v/>
      </c>
      <c r="BL47" s="35" t="str">
        <f>IFERROR(VLOOKUP(BK47,INSTRUCTION!$J$1:$K$101,2),"")</f>
        <v/>
      </c>
      <c r="BM47" s="36" t="str">
        <f t="shared" si="30"/>
        <v/>
      </c>
      <c r="BN47" s="36" t="str">
        <f>IFERROR(SUMPRODUCT(LARGE((N47,W47,AG47,AQ47,BA47,BK47),{1,2,3,4,5})),"")</f>
        <v/>
      </c>
      <c r="BO47" s="36" t="str">
        <f t="shared" si="31"/>
        <v/>
      </c>
      <c r="BP47" s="36" t="str">
        <f t="shared" si="33"/>
        <v/>
      </c>
      <c r="BQ47" s="45" t="str">
        <f t="shared" si="32"/>
        <v/>
      </c>
    </row>
    <row r="48" spans="1:69" x14ac:dyDescent="0.3">
      <c r="A48" s="17">
        <v>46</v>
      </c>
      <c r="B48" s="18"/>
      <c r="C48" s="18"/>
      <c r="D48" s="19"/>
      <c r="E48" s="20"/>
      <c r="F48" s="21"/>
      <c r="G48" s="22"/>
      <c r="H48" s="31">
        <v>80</v>
      </c>
      <c r="I48" s="25">
        <v>20</v>
      </c>
      <c r="J48" s="40"/>
      <c r="K48" s="36" t="str">
        <f t="shared" si="1"/>
        <v/>
      </c>
      <c r="L48" s="18"/>
      <c r="M48" s="36" t="str">
        <f t="shared" si="2"/>
        <v/>
      </c>
      <c r="N48" s="36" t="str">
        <f t="shared" si="3"/>
        <v/>
      </c>
      <c r="O48" s="35" t="str">
        <f>IFERROR(VLOOKUP(N48,INSTRUCTION!$J$1:$K$101,2),"")</f>
        <v/>
      </c>
      <c r="P48" s="36" t="str">
        <f t="shared" si="4"/>
        <v/>
      </c>
      <c r="Q48" s="37" t="str">
        <f t="shared" si="5"/>
        <v/>
      </c>
      <c r="R48" s="36" t="str">
        <f t="shared" si="6"/>
        <v/>
      </c>
      <c r="S48" s="18"/>
      <c r="T48" s="36" t="str">
        <f t="shared" si="7"/>
        <v/>
      </c>
      <c r="U48" s="18"/>
      <c r="V48" s="36" t="str">
        <f t="shared" si="8"/>
        <v/>
      </c>
      <c r="W48" s="36" t="str">
        <f t="shared" si="9"/>
        <v/>
      </c>
      <c r="X48" s="35" t="str">
        <f>IFERROR(VLOOKUP(W48,INSTRUCTION!$J$1:$K$101,2),"")</f>
        <v/>
      </c>
      <c r="Y48" s="36" t="str">
        <f t="shared" si="10"/>
        <v/>
      </c>
      <c r="Z48" s="18"/>
      <c r="AA48" s="18"/>
      <c r="AB48" s="36" t="str">
        <f t="shared" si="11"/>
        <v/>
      </c>
      <c r="AC48" s="18"/>
      <c r="AD48" s="36" t="str">
        <f t="shared" si="12"/>
        <v/>
      </c>
      <c r="AE48" s="18"/>
      <c r="AF48" s="36" t="str">
        <f t="shared" si="13"/>
        <v/>
      </c>
      <c r="AG48" s="36" t="str">
        <f t="shared" si="14"/>
        <v/>
      </c>
      <c r="AH48" s="35" t="str">
        <f>IFERROR(VLOOKUP(AG48,INSTRUCTION!$J$1:$K$101,2),"")</f>
        <v/>
      </c>
      <c r="AI48" s="36" t="str">
        <f t="shared" si="15"/>
        <v/>
      </c>
      <c r="AJ48" s="18"/>
      <c r="AK48" s="18"/>
      <c r="AL48" s="36" t="str">
        <f t="shared" si="16"/>
        <v/>
      </c>
      <c r="AM48" s="40"/>
      <c r="AN48" s="36" t="str">
        <f t="shared" si="17"/>
        <v/>
      </c>
      <c r="AO48" s="18"/>
      <c r="AP48" s="36" t="str">
        <f t="shared" si="18"/>
        <v/>
      </c>
      <c r="AQ48" s="36" t="str">
        <f t="shared" si="19"/>
        <v/>
      </c>
      <c r="AR48" s="35" t="str">
        <f>IFERROR(VLOOKUP(AQ48,INSTRUCTION!$J$1:$K$101,2),"")</f>
        <v/>
      </c>
      <c r="AS48" s="36" t="str">
        <f t="shared" si="20"/>
        <v/>
      </c>
      <c r="AT48" s="18"/>
      <c r="AU48" s="18"/>
      <c r="AV48" s="36" t="str">
        <f t="shared" si="21"/>
        <v/>
      </c>
      <c r="AW48" s="18"/>
      <c r="AX48" s="36" t="str">
        <f t="shared" si="22"/>
        <v/>
      </c>
      <c r="AY48" s="18"/>
      <c r="AZ48" s="36" t="str">
        <f t="shared" si="23"/>
        <v/>
      </c>
      <c r="BA48" s="36" t="str">
        <f t="shared" si="24"/>
        <v/>
      </c>
      <c r="BB48" s="35" t="str">
        <f>IFERROR(VLOOKUP(BA48,INSTRUCTION!$J$1:$K$101,2),"")</f>
        <v/>
      </c>
      <c r="BC48" s="36" t="str">
        <f t="shared" si="25"/>
        <v/>
      </c>
      <c r="BD48" s="18"/>
      <c r="BE48" s="40"/>
      <c r="BF48" s="36" t="str">
        <f t="shared" si="26"/>
        <v/>
      </c>
      <c r="BG48" s="18"/>
      <c r="BH48" s="36" t="str">
        <f t="shared" si="27"/>
        <v/>
      </c>
      <c r="BI48" s="18"/>
      <c r="BJ48" s="36" t="str">
        <f t="shared" si="28"/>
        <v/>
      </c>
      <c r="BK48" s="36" t="str">
        <f t="shared" si="29"/>
        <v/>
      </c>
      <c r="BL48" s="35" t="str">
        <f>IFERROR(VLOOKUP(BK48,INSTRUCTION!$J$1:$K$101,2),"")</f>
        <v/>
      </c>
      <c r="BM48" s="36" t="str">
        <f t="shared" si="30"/>
        <v/>
      </c>
      <c r="BN48" s="36" t="str">
        <f>IFERROR(SUMPRODUCT(LARGE((N48,W48,AG48,AQ48,BA48,BK48),{1,2,3,4,5})),"")</f>
        <v/>
      </c>
      <c r="BO48" s="36" t="str">
        <f t="shared" si="31"/>
        <v/>
      </c>
      <c r="BP48" s="36" t="str">
        <f t="shared" si="33"/>
        <v/>
      </c>
      <c r="BQ48" s="45" t="str">
        <f t="shared" si="32"/>
        <v/>
      </c>
    </row>
    <row r="49" spans="1:69" x14ac:dyDescent="0.3">
      <c r="A49" s="17">
        <v>47</v>
      </c>
      <c r="B49" s="18"/>
      <c r="C49" s="18"/>
      <c r="D49" s="19"/>
      <c r="E49" s="20"/>
      <c r="F49" s="21"/>
      <c r="G49" s="22"/>
      <c r="H49" s="31">
        <v>80</v>
      </c>
      <c r="I49" s="25">
        <v>20</v>
      </c>
      <c r="J49" s="40"/>
      <c r="K49" s="36" t="str">
        <f t="shared" si="1"/>
        <v/>
      </c>
      <c r="L49" s="18"/>
      <c r="M49" s="36" t="str">
        <f t="shared" si="2"/>
        <v/>
      </c>
      <c r="N49" s="36" t="str">
        <f t="shared" si="3"/>
        <v/>
      </c>
      <c r="O49" s="35" t="str">
        <f>IFERROR(VLOOKUP(N49,INSTRUCTION!$J$1:$K$101,2),"")</f>
        <v/>
      </c>
      <c r="P49" s="36" t="str">
        <f t="shared" si="4"/>
        <v/>
      </c>
      <c r="Q49" s="37" t="str">
        <f t="shared" si="5"/>
        <v/>
      </c>
      <c r="R49" s="36" t="str">
        <f t="shared" si="6"/>
        <v/>
      </c>
      <c r="S49" s="18"/>
      <c r="T49" s="36" t="str">
        <f t="shared" si="7"/>
        <v/>
      </c>
      <c r="U49" s="18"/>
      <c r="V49" s="36" t="str">
        <f t="shared" si="8"/>
        <v/>
      </c>
      <c r="W49" s="36" t="str">
        <f t="shared" si="9"/>
        <v/>
      </c>
      <c r="X49" s="35" t="str">
        <f>IFERROR(VLOOKUP(W49,INSTRUCTION!$J$1:$K$101,2),"")</f>
        <v/>
      </c>
      <c r="Y49" s="36" t="str">
        <f t="shared" si="10"/>
        <v/>
      </c>
      <c r="Z49" s="18"/>
      <c r="AA49" s="18"/>
      <c r="AB49" s="36" t="str">
        <f t="shared" si="11"/>
        <v/>
      </c>
      <c r="AC49" s="18"/>
      <c r="AD49" s="36" t="str">
        <f t="shared" si="12"/>
        <v/>
      </c>
      <c r="AE49" s="18"/>
      <c r="AF49" s="36" t="str">
        <f t="shared" si="13"/>
        <v/>
      </c>
      <c r="AG49" s="36" t="str">
        <f t="shared" si="14"/>
        <v/>
      </c>
      <c r="AH49" s="35" t="str">
        <f>IFERROR(VLOOKUP(AG49,INSTRUCTION!$J$1:$K$101,2),"")</f>
        <v/>
      </c>
      <c r="AI49" s="36" t="str">
        <f t="shared" si="15"/>
        <v/>
      </c>
      <c r="AJ49" s="18"/>
      <c r="AK49" s="18"/>
      <c r="AL49" s="36" t="str">
        <f t="shared" si="16"/>
        <v/>
      </c>
      <c r="AM49" s="40"/>
      <c r="AN49" s="36" t="str">
        <f t="shared" si="17"/>
        <v/>
      </c>
      <c r="AO49" s="18"/>
      <c r="AP49" s="36" t="str">
        <f t="shared" si="18"/>
        <v/>
      </c>
      <c r="AQ49" s="36" t="str">
        <f t="shared" si="19"/>
        <v/>
      </c>
      <c r="AR49" s="35" t="str">
        <f>IFERROR(VLOOKUP(AQ49,INSTRUCTION!$J$1:$K$101,2),"")</f>
        <v/>
      </c>
      <c r="AS49" s="36" t="str">
        <f t="shared" si="20"/>
        <v/>
      </c>
      <c r="AT49" s="18"/>
      <c r="AU49" s="18"/>
      <c r="AV49" s="36" t="str">
        <f t="shared" si="21"/>
        <v/>
      </c>
      <c r="AW49" s="18"/>
      <c r="AX49" s="36" t="str">
        <f t="shared" si="22"/>
        <v/>
      </c>
      <c r="AY49" s="18"/>
      <c r="AZ49" s="36" t="str">
        <f t="shared" si="23"/>
        <v/>
      </c>
      <c r="BA49" s="36" t="str">
        <f t="shared" si="24"/>
        <v/>
      </c>
      <c r="BB49" s="35" t="str">
        <f>IFERROR(VLOOKUP(BA49,INSTRUCTION!$J$1:$K$101,2),"")</f>
        <v/>
      </c>
      <c r="BC49" s="36" t="str">
        <f t="shared" si="25"/>
        <v/>
      </c>
      <c r="BD49" s="18"/>
      <c r="BE49" s="40"/>
      <c r="BF49" s="36" t="str">
        <f t="shared" si="26"/>
        <v/>
      </c>
      <c r="BG49" s="18"/>
      <c r="BH49" s="36" t="str">
        <f t="shared" si="27"/>
        <v/>
      </c>
      <c r="BI49" s="18"/>
      <c r="BJ49" s="36" t="str">
        <f t="shared" si="28"/>
        <v/>
      </c>
      <c r="BK49" s="36" t="str">
        <f t="shared" si="29"/>
        <v/>
      </c>
      <c r="BL49" s="35" t="str">
        <f>IFERROR(VLOOKUP(BK49,INSTRUCTION!$J$1:$K$101,2),"")</f>
        <v/>
      </c>
      <c r="BM49" s="36" t="str">
        <f t="shared" si="30"/>
        <v/>
      </c>
      <c r="BN49" s="36" t="str">
        <f>IFERROR(SUMPRODUCT(LARGE((N49,W49,AG49,AQ49,BA49,BK49),{1,2,3,4,5})),"")</f>
        <v/>
      </c>
      <c r="BO49" s="36" t="str">
        <f t="shared" si="31"/>
        <v/>
      </c>
      <c r="BP49" s="36" t="str">
        <f t="shared" si="33"/>
        <v/>
      </c>
      <c r="BQ49" s="45" t="str">
        <f t="shared" si="32"/>
        <v/>
      </c>
    </row>
    <row r="50" spans="1:69" x14ac:dyDescent="0.3">
      <c r="A50" s="17">
        <v>48</v>
      </c>
      <c r="B50" s="18"/>
      <c r="C50" s="18"/>
      <c r="D50" s="19"/>
      <c r="E50" s="20"/>
      <c r="F50" s="21"/>
      <c r="G50" s="22"/>
      <c r="H50" s="31">
        <v>80</v>
      </c>
      <c r="I50" s="25">
        <v>20</v>
      </c>
      <c r="J50" s="40"/>
      <c r="K50" s="36" t="str">
        <f t="shared" si="1"/>
        <v/>
      </c>
      <c r="L50" s="18"/>
      <c r="M50" s="36" t="str">
        <f t="shared" si="2"/>
        <v/>
      </c>
      <c r="N50" s="36" t="str">
        <f t="shared" si="3"/>
        <v/>
      </c>
      <c r="O50" s="35" t="str">
        <f>IFERROR(VLOOKUP(N50,INSTRUCTION!$J$1:$K$101,2),"")</f>
        <v/>
      </c>
      <c r="P50" s="36" t="str">
        <f t="shared" si="4"/>
        <v/>
      </c>
      <c r="Q50" s="37" t="str">
        <f t="shared" si="5"/>
        <v/>
      </c>
      <c r="R50" s="36" t="str">
        <f t="shared" si="6"/>
        <v/>
      </c>
      <c r="S50" s="18"/>
      <c r="T50" s="36" t="str">
        <f t="shared" si="7"/>
        <v/>
      </c>
      <c r="U50" s="18"/>
      <c r="V50" s="36" t="str">
        <f t="shared" si="8"/>
        <v/>
      </c>
      <c r="W50" s="36" t="str">
        <f t="shared" si="9"/>
        <v/>
      </c>
      <c r="X50" s="35" t="str">
        <f>IFERROR(VLOOKUP(W50,INSTRUCTION!$J$1:$K$101,2),"")</f>
        <v/>
      </c>
      <c r="Y50" s="36" t="str">
        <f t="shared" si="10"/>
        <v/>
      </c>
      <c r="Z50" s="18"/>
      <c r="AA50" s="18"/>
      <c r="AB50" s="36" t="str">
        <f t="shared" si="11"/>
        <v/>
      </c>
      <c r="AC50" s="18"/>
      <c r="AD50" s="36" t="str">
        <f t="shared" si="12"/>
        <v/>
      </c>
      <c r="AE50" s="18"/>
      <c r="AF50" s="36" t="str">
        <f t="shared" si="13"/>
        <v/>
      </c>
      <c r="AG50" s="36" t="str">
        <f t="shared" si="14"/>
        <v/>
      </c>
      <c r="AH50" s="35" t="str">
        <f>IFERROR(VLOOKUP(AG50,INSTRUCTION!$J$1:$K$101,2),"")</f>
        <v/>
      </c>
      <c r="AI50" s="36" t="str">
        <f t="shared" si="15"/>
        <v/>
      </c>
      <c r="AJ50" s="18"/>
      <c r="AK50" s="18"/>
      <c r="AL50" s="36" t="str">
        <f t="shared" si="16"/>
        <v/>
      </c>
      <c r="AM50" s="40"/>
      <c r="AN50" s="36" t="str">
        <f t="shared" si="17"/>
        <v/>
      </c>
      <c r="AO50" s="18"/>
      <c r="AP50" s="36" t="str">
        <f t="shared" si="18"/>
        <v/>
      </c>
      <c r="AQ50" s="36" t="str">
        <f t="shared" si="19"/>
        <v/>
      </c>
      <c r="AR50" s="35" t="str">
        <f>IFERROR(VLOOKUP(AQ50,INSTRUCTION!$J$1:$K$101,2),"")</f>
        <v/>
      </c>
      <c r="AS50" s="36" t="str">
        <f t="shared" si="20"/>
        <v/>
      </c>
      <c r="AT50" s="18"/>
      <c r="AU50" s="18"/>
      <c r="AV50" s="36" t="str">
        <f t="shared" si="21"/>
        <v/>
      </c>
      <c r="AW50" s="18"/>
      <c r="AX50" s="36" t="str">
        <f t="shared" si="22"/>
        <v/>
      </c>
      <c r="AY50" s="18"/>
      <c r="AZ50" s="36" t="str">
        <f t="shared" si="23"/>
        <v/>
      </c>
      <c r="BA50" s="36" t="str">
        <f t="shared" si="24"/>
        <v/>
      </c>
      <c r="BB50" s="35" t="str">
        <f>IFERROR(VLOOKUP(BA50,INSTRUCTION!$J$1:$K$101,2),"")</f>
        <v/>
      </c>
      <c r="BC50" s="36" t="str">
        <f t="shared" si="25"/>
        <v/>
      </c>
      <c r="BD50" s="18"/>
      <c r="BE50" s="40"/>
      <c r="BF50" s="36" t="str">
        <f t="shared" si="26"/>
        <v/>
      </c>
      <c r="BG50" s="18"/>
      <c r="BH50" s="36" t="str">
        <f t="shared" si="27"/>
        <v/>
      </c>
      <c r="BI50" s="18"/>
      <c r="BJ50" s="36" t="str">
        <f t="shared" si="28"/>
        <v/>
      </c>
      <c r="BK50" s="36" t="str">
        <f t="shared" si="29"/>
        <v/>
      </c>
      <c r="BL50" s="35" t="str">
        <f>IFERROR(VLOOKUP(BK50,INSTRUCTION!$J$1:$K$101,2),"")</f>
        <v/>
      </c>
      <c r="BM50" s="36" t="str">
        <f t="shared" si="30"/>
        <v/>
      </c>
      <c r="BN50" s="36" t="str">
        <f>IFERROR(SUMPRODUCT(LARGE((N50,W50,AG50,AQ50,BA50,BK50),{1,2,3,4,5})),"")</f>
        <v/>
      </c>
      <c r="BO50" s="36" t="str">
        <f t="shared" si="31"/>
        <v/>
      </c>
      <c r="BP50" s="36" t="str">
        <f t="shared" si="33"/>
        <v/>
      </c>
      <c r="BQ50" s="45" t="str">
        <f t="shared" si="32"/>
        <v/>
      </c>
    </row>
    <row r="51" spans="1:69" x14ac:dyDescent="0.3">
      <c r="A51" s="17">
        <v>49</v>
      </c>
      <c r="B51" s="18"/>
      <c r="C51" s="18"/>
      <c r="D51" s="19"/>
      <c r="E51" s="20"/>
      <c r="F51" s="21"/>
      <c r="G51" s="22"/>
      <c r="H51" s="31">
        <v>80</v>
      </c>
      <c r="I51" s="25">
        <v>20</v>
      </c>
      <c r="J51" s="40"/>
      <c r="K51" s="36" t="str">
        <f t="shared" si="1"/>
        <v/>
      </c>
      <c r="L51" s="18"/>
      <c r="M51" s="36" t="str">
        <f t="shared" si="2"/>
        <v/>
      </c>
      <c r="N51" s="36" t="str">
        <f t="shared" si="3"/>
        <v/>
      </c>
      <c r="O51" s="35" t="str">
        <f>IFERROR(VLOOKUP(N51,INSTRUCTION!$J$1:$K$101,2),"")</f>
        <v/>
      </c>
      <c r="P51" s="36" t="str">
        <f t="shared" si="4"/>
        <v/>
      </c>
      <c r="Q51" s="37" t="str">
        <f t="shared" si="5"/>
        <v/>
      </c>
      <c r="R51" s="36" t="str">
        <f t="shared" si="6"/>
        <v/>
      </c>
      <c r="S51" s="18"/>
      <c r="T51" s="36" t="str">
        <f t="shared" si="7"/>
        <v/>
      </c>
      <c r="U51" s="18"/>
      <c r="V51" s="36" t="str">
        <f t="shared" si="8"/>
        <v/>
      </c>
      <c r="W51" s="36" t="str">
        <f t="shared" si="9"/>
        <v/>
      </c>
      <c r="X51" s="35" t="str">
        <f>IFERROR(VLOOKUP(W51,INSTRUCTION!$J$1:$K$101,2),"")</f>
        <v/>
      </c>
      <c r="Y51" s="36" t="str">
        <f t="shared" si="10"/>
        <v/>
      </c>
      <c r="Z51" s="18"/>
      <c r="AA51" s="18"/>
      <c r="AB51" s="36" t="str">
        <f t="shared" si="11"/>
        <v/>
      </c>
      <c r="AC51" s="18"/>
      <c r="AD51" s="36" t="str">
        <f t="shared" si="12"/>
        <v/>
      </c>
      <c r="AE51" s="18"/>
      <c r="AF51" s="36" t="str">
        <f t="shared" si="13"/>
        <v/>
      </c>
      <c r="AG51" s="36" t="str">
        <f t="shared" si="14"/>
        <v/>
      </c>
      <c r="AH51" s="35" t="str">
        <f>IFERROR(VLOOKUP(AG51,INSTRUCTION!$J$1:$K$101,2),"")</f>
        <v/>
      </c>
      <c r="AI51" s="36" t="str">
        <f t="shared" si="15"/>
        <v/>
      </c>
      <c r="AJ51" s="18"/>
      <c r="AK51" s="18"/>
      <c r="AL51" s="36" t="str">
        <f t="shared" si="16"/>
        <v/>
      </c>
      <c r="AM51" s="40"/>
      <c r="AN51" s="36" t="str">
        <f t="shared" si="17"/>
        <v/>
      </c>
      <c r="AO51" s="18"/>
      <c r="AP51" s="36" t="str">
        <f t="shared" si="18"/>
        <v/>
      </c>
      <c r="AQ51" s="36" t="str">
        <f t="shared" si="19"/>
        <v/>
      </c>
      <c r="AR51" s="35" t="str">
        <f>IFERROR(VLOOKUP(AQ51,INSTRUCTION!$J$1:$K$101,2),"")</f>
        <v/>
      </c>
      <c r="AS51" s="36" t="str">
        <f t="shared" si="20"/>
        <v/>
      </c>
      <c r="AT51" s="18"/>
      <c r="AU51" s="18"/>
      <c r="AV51" s="36" t="str">
        <f t="shared" si="21"/>
        <v/>
      </c>
      <c r="AW51" s="18"/>
      <c r="AX51" s="36" t="str">
        <f t="shared" si="22"/>
        <v/>
      </c>
      <c r="AY51" s="18"/>
      <c r="AZ51" s="36" t="str">
        <f t="shared" si="23"/>
        <v/>
      </c>
      <c r="BA51" s="36" t="str">
        <f t="shared" si="24"/>
        <v/>
      </c>
      <c r="BB51" s="35" t="str">
        <f>IFERROR(VLOOKUP(BA51,INSTRUCTION!$J$1:$K$101,2),"")</f>
        <v/>
      </c>
      <c r="BC51" s="36" t="str">
        <f t="shared" si="25"/>
        <v/>
      </c>
      <c r="BD51" s="18"/>
      <c r="BE51" s="40"/>
      <c r="BF51" s="36" t="str">
        <f t="shared" si="26"/>
        <v/>
      </c>
      <c r="BG51" s="18"/>
      <c r="BH51" s="36" t="str">
        <f t="shared" si="27"/>
        <v/>
      </c>
      <c r="BI51" s="18"/>
      <c r="BJ51" s="36" t="str">
        <f t="shared" si="28"/>
        <v/>
      </c>
      <c r="BK51" s="36" t="str">
        <f t="shared" si="29"/>
        <v/>
      </c>
      <c r="BL51" s="35" t="str">
        <f>IFERROR(VLOOKUP(BK51,INSTRUCTION!$J$1:$K$101,2),"")</f>
        <v/>
      </c>
      <c r="BM51" s="36" t="str">
        <f t="shared" si="30"/>
        <v/>
      </c>
      <c r="BN51" s="36" t="str">
        <f>IFERROR(SUMPRODUCT(LARGE((N51,W51,AG51,AQ51,BA51,BK51),{1,2,3,4,5})),"")</f>
        <v/>
      </c>
      <c r="BO51" s="36" t="str">
        <f t="shared" si="31"/>
        <v/>
      </c>
      <c r="BP51" s="36" t="str">
        <f t="shared" si="33"/>
        <v/>
      </c>
      <c r="BQ51" s="45" t="str">
        <f t="shared" si="32"/>
        <v/>
      </c>
    </row>
    <row r="52" spans="1:69" x14ac:dyDescent="0.3">
      <c r="A52" s="17">
        <v>50</v>
      </c>
      <c r="B52" s="18"/>
      <c r="C52" s="18"/>
      <c r="D52" s="19"/>
      <c r="E52" s="20"/>
      <c r="F52" s="21"/>
      <c r="G52" s="22"/>
      <c r="H52" s="31">
        <v>80</v>
      </c>
      <c r="I52" s="25">
        <v>20</v>
      </c>
      <c r="J52" s="40"/>
      <c r="K52" s="36" t="str">
        <f t="shared" si="1"/>
        <v/>
      </c>
      <c r="L52" s="18"/>
      <c r="M52" s="36" t="str">
        <f t="shared" si="2"/>
        <v/>
      </c>
      <c r="N52" s="36" t="str">
        <f t="shared" si="3"/>
        <v/>
      </c>
      <c r="O52" s="35" t="str">
        <f>IFERROR(VLOOKUP(N52,INSTRUCTION!$J$1:$K$101,2),"")</f>
        <v/>
      </c>
      <c r="P52" s="36" t="str">
        <f t="shared" si="4"/>
        <v/>
      </c>
      <c r="Q52" s="37" t="str">
        <f t="shared" si="5"/>
        <v/>
      </c>
      <c r="R52" s="36" t="str">
        <f t="shared" si="6"/>
        <v/>
      </c>
      <c r="S52" s="18"/>
      <c r="T52" s="36" t="str">
        <f t="shared" si="7"/>
        <v/>
      </c>
      <c r="U52" s="18"/>
      <c r="V52" s="36" t="str">
        <f t="shared" si="8"/>
        <v/>
      </c>
      <c r="W52" s="36" t="str">
        <f t="shared" si="9"/>
        <v/>
      </c>
      <c r="X52" s="35" t="str">
        <f>IFERROR(VLOOKUP(W52,INSTRUCTION!$J$1:$K$101,2),"")</f>
        <v/>
      </c>
      <c r="Y52" s="36" t="str">
        <f t="shared" si="10"/>
        <v/>
      </c>
      <c r="Z52" s="18"/>
      <c r="AA52" s="18"/>
      <c r="AB52" s="36" t="str">
        <f t="shared" si="11"/>
        <v/>
      </c>
      <c r="AC52" s="18"/>
      <c r="AD52" s="36" t="str">
        <f t="shared" si="12"/>
        <v/>
      </c>
      <c r="AE52" s="18"/>
      <c r="AF52" s="36" t="str">
        <f t="shared" si="13"/>
        <v/>
      </c>
      <c r="AG52" s="36" t="str">
        <f t="shared" si="14"/>
        <v/>
      </c>
      <c r="AH52" s="35" t="str">
        <f>IFERROR(VLOOKUP(AG52,INSTRUCTION!$J$1:$K$101,2),"")</f>
        <v/>
      </c>
      <c r="AI52" s="36" t="str">
        <f t="shared" si="15"/>
        <v/>
      </c>
      <c r="AJ52" s="18"/>
      <c r="AK52" s="18"/>
      <c r="AL52" s="36" t="str">
        <f t="shared" si="16"/>
        <v/>
      </c>
      <c r="AM52" s="40"/>
      <c r="AN52" s="36" t="str">
        <f t="shared" si="17"/>
        <v/>
      </c>
      <c r="AO52" s="18"/>
      <c r="AP52" s="36" t="str">
        <f t="shared" si="18"/>
        <v/>
      </c>
      <c r="AQ52" s="36" t="str">
        <f t="shared" si="19"/>
        <v/>
      </c>
      <c r="AR52" s="35" t="str">
        <f>IFERROR(VLOOKUP(AQ52,INSTRUCTION!$J$1:$K$101,2),"")</f>
        <v/>
      </c>
      <c r="AS52" s="36" t="str">
        <f t="shared" si="20"/>
        <v/>
      </c>
      <c r="AT52" s="18"/>
      <c r="AU52" s="18"/>
      <c r="AV52" s="36" t="str">
        <f t="shared" si="21"/>
        <v/>
      </c>
      <c r="AW52" s="18"/>
      <c r="AX52" s="36" t="str">
        <f t="shared" si="22"/>
        <v/>
      </c>
      <c r="AY52" s="18"/>
      <c r="AZ52" s="36" t="str">
        <f t="shared" si="23"/>
        <v/>
      </c>
      <c r="BA52" s="36" t="str">
        <f t="shared" si="24"/>
        <v/>
      </c>
      <c r="BB52" s="35" t="str">
        <f>IFERROR(VLOOKUP(BA52,INSTRUCTION!$J$1:$K$101,2),"")</f>
        <v/>
      </c>
      <c r="BC52" s="36" t="str">
        <f t="shared" si="25"/>
        <v/>
      </c>
      <c r="BD52" s="18"/>
      <c r="BE52" s="40"/>
      <c r="BF52" s="36" t="str">
        <f t="shared" si="26"/>
        <v/>
      </c>
      <c r="BG52" s="18"/>
      <c r="BH52" s="36" t="str">
        <f t="shared" si="27"/>
        <v/>
      </c>
      <c r="BI52" s="18"/>
      <c r="BJ52" s="36" t="str">
        <f t="shared" si="28"/>
        <v/>
      </c>
      <c r="BK52" s="36" t="str">
        <f t="shared" si="29"/>
        <v/>
      </c>
      <c r="BL52" s="35" t="str">
        <f>IFERROR(VLOOKUP(BK52,INSTRUCTION!$J$1:$K$101,2),"")</f>
        <v/>
      </c>
      <c r="BM52" s="36" t="str">
        <f t="shared" si="30"/>
        <v/>
      </c>
      <c r="BN52" s="36" t="str">
        <f>IFERROR(SUMPRODUCT(LARGE((N52,W52,AG52,AQ52,BA52,BK52),{1,2,3,4,5})),"")</f>
        <v/>
      </c>
      <c r="BO52" s="36" t="str">
        <f t="shared" si="31"/>
        <v/>
      </c>
      <c r="BP52" s="36" t="str">
        <f t="shared" si="33"/>
        <v/>
      </c>
      <c r="BQ52" s="45" t="str">
        <f t="shared" si="32"/>
        <v/>
      </c>
    </row>
    <row r="53" spans="1:69" x14ac:dyDescent="0.3">
      <c r="A53" s="17">
        <v>51</v>
      </c>
      <c r="B53" s="18"/>
      <c r="C53" s="18"/>
      <c r="D53" s="19"/>
      <c r="E53" s="20"/>
      <c r="F53" s="21"/>
      <c r="G53" s="22"/>
      <c r="H53" s="31">
        <v>80</v>
      </c>
      <c r="I53" s="25">
        <v>20</v>
      </c>
      <c r="J53" s="40"/>
      <c r="K53" s="36" t="str">
        <f t="shared" si="1"/>
        <v/>
      </c>
      <c r="L53" s="18"/>
      <c r="M53" s="36" t="str">
        <f t="shared" si="2"/>
        <v/>
      </c>
      <c r="N53" s="36" t="str">
        <f t="shared" si="3"/>
        <v/>
      </c>
      <c r="O53" s="35" t="str">
        <f>IFERROR(VLOOKUP(N53,INSTRUCTION!$J$1:$K$101,2),"")</f>
        <v/>
      </c>
      <c r="P53" s="36" t="str">
        <f t="shared" si="4"/>
        <v/>
      </c>
      <c r="Q53" s="37" t="str">
        <f t="shared" si="5"/>
        <v/>
      </c>
      <c r="R53" s="36" t="str">
        <f t="shared" si="6"/>
        <v/>
      </c>
      <c r="S53" s="18"/>
      <c r="T53" s="36" t="str">
        <f t="shared" si="7"/>
        <v/>
      </c>
      <c r="U53" s="18"/>
      <c r="V53" s="36" t="str">
        <f t="shared" si="8"/>
        <v/>
      </c>
      <c r="W53" s="36" t="str">
        <f t="shared" si="9"/>
        <v/>
      </c>
      <c r="X53" s="35" t="str">
        <f>IFERROR(VLOOKUP(W53,INSTRUCTION!$J$1:$K$101,2),"")</f>
        <v/>
      </c>
      <c r="Y53" s="36" t="str">
        <f t="shared" si="10"/>
        <v/>
      </c>
      <c r="Z53" s="18"/>
      <c r="AA53" s="18"/>
      <c r="AB53" s="36" t="str">
        <f t="shared" si="11"/>
        <v/>
      </c>
      <c r="AC53" s="18"/>
      <c r="AD53" s="36" t="str">
        <f t="shared" si="12"/>
        <v/>
      </c>
      <c r="AE53" s="18"/>
      <c r="AF53" s="36" t="str">
        <f t="shared" si="13"/>
        <v/>
      </c>
      <c r="AG53" s="36" t="str">
        <f t="shared" si="14"/>
        <v/>
      </c>
      <c r="AH53" s="35" t="str">
        <f>IFERROR(VLOOKUP(AG53,INSTRUCTION!$J$1:$K$101,2),"")</f>
        <v/>
      </c>
      <c r="AI53" s="36" t="str">
        <f t="shared" si="15"/>
        <v/>
      </c>
      <c r="AJ53" s="18"/>
      <c r="AK53" s="18"/>
      <c r="AL53" s="36" t="str">
        <f t="shared" si="16"/>
        <v/>
      </c>
      <c r="AM53" s="40"/>
      <c r="AN53" s="36" t="str">
        <f t="shared" si="17"/>
        <v/>
      </c>
      <c r="AO53" s="18"/>
      <c r="AP53" s="36" t="str">
        <f t="shared" si="18"/>
        <v/>
      </c>
      <c r="AQ53" s="36" t="str">
        <f t="shared" si="19"/>
        <v/>
      </c>
      <c r="AR53" s="35" t="str">
        <f>IFERROR(VLOOKUP(AQ53,INSTRUCTION!$J$1:$K$101,2),"")</f>
        <v/>
      </c>
      <c r="AS53" s="36" t="str">
        <f t="shared" si="20"/>
        <v/>
      </c>
      <c r="AT53" s="18"/>
      <c r="AU53" s="18"/>
      <c r="AV53" s="36" t="str">
        <f t="shared" si="21"/>
        <v/>
      </c>
      <c r="AW53" s="18"/>
      <c r="AX53" s="36" t="str">
        <f t="shared" si="22"/>
        <v/>
      </c>
      <c r="AY53" s="18"/>
      <c r="AZ53" s="36" t="str">
        <f t="shared" si="23"/>
        <v/>
      </c>
      <c r="BA53" s="36" t="str">
        <f t="shared" si="24"/>
        <v/>
      </c>
      <c r="BB53" s="35" t="str">
        <f>IFERROR(VLOOKUP(BA53,INSTRUCTION!$J$1:$K$101,2),"")</f>
        <v/>
      </c>
      <c r="BC53" s="36" t="str">
        <f t="shared" si="25"/>
        <v/>
      </c>
      <c r="BD53" s="18"/>
      <c r="BE53" s="40"/>
      <c r="BF53" s="36" t="str">
        <f t="shared" si="26"/>
        <v/>
      </c>
      <c r="BG53" s="18"/>
      <c r="BH53" s="36" t="str">
        <f t="shared" si="27"/>
        <v/>
      </c>
      <c r="BI53" s="18"/>
      <c r="BJ53" s="36" t="str">
        <f t="shared" si="28"/>
        <v/>
      </c>
      <c r="BK53" s="36" t="str">
        <f t="shared" si="29"/>
        <v/>
      </c>
      <c r="BL53" s="35" t="str">
        <f>IFERROR(VLOOKUP(BK53,INSTRUCTION!$J$1:$K$101,2),"")</f>
        <v/>
      </c>
      <c r="BM53" s="36" t="str">
        <f t="shared" si="30"/>
        <v/>
      </c>
      <c r="BN53" s="36" t="str">
        <f>IFERROR(SUMPRODUCT(LARGE((N53,W53,AG53,AQ53,BA53,BK53),{1,2,3,4,5})),"")</f>
        <v/>
      </c>
      <c r="BO53" s="36" t="str">
        <f t="shared" si="31"/>
        <v/>
      </c>
      <c r="BP53" s="36" t="str">
        <f t="shared" si="33"/>
        <v/>
      </c>
      <c r="BQ53" s="45" t="str">
        <f t="shared" si="32"/>
        <v/>
      </c>
    </row>
    <row r="54" spans="1:69" x14ac:dyDescent="0.3">
      <c r="A54" s="17">
        <v>52</v>
      </c>
      <c r="B54" s="18"/>
      <c r="C54" s="18"/>
      <c r="D54" s="19"/>
      <c r="E54" s="20"/>
      <c r="F54" s="21"/>
      <c r="G54" s="22"/>
      <c r="H54" s="31">
        <v>80</v>
      </c>
      <c r="I54" s="25">
        <v>20</v>
      </c>
      <c r="J54" s="40"/>
      <c r="K54" s="36" t="str">
        <f t="shared" si="1"/>
        <v/>
      </c>
      <c r="L54" s="18"/>
      <c r="M54" s="36" t="str">
        <f t="shared" si="2"/>
        <v/>
      </c>
      <c r="N54" s="36" t="str">
        <f t="shared" si="3"/>
        <v/>
      </c>
      <c r="O54" s="35" t="str">
        <f>IFERROR(VLOOKUP(N54,INSTRUCTION!$J$1:$K$101,2),"")</f>
        <v/>
      </c>
      <c r="P54" s="36" t="str">
        <f t="shared" si="4"/>
        <v/>
      </c>
      <c r="Q54" s="37" t="str">
        <f t="shared" si="5"/>
        <v/>
      </c>
      <c r="R54" s="36" t="str">
        <f t="shared" si="6"/>
        <v/>
      </c>
      <c r="S54" s="18"/>
      <c r="T54" s="36" t="str">
        <f t="shared" si="7"/>
        <v/>
      </c>
      <c r="U54" s="18"/>
      <c r="V54" s="36" t="str">
        <f t="shared" si="8"/>
        <v/>
      </c>
      <c r="W54" s="36" t="str">
        <f t="shared" si="9"/>
        <v/>
      </c>
      <c r="X54" s="35" t="str">
        <f>IFERROR(VLOOKUP(W54,INSTRUCTION!$J$1:$K$101,2),"")</f>
        <v/>
      </c>
      <c r="Y54" s="36" t="str">
        <f t="shared" si="10"/>
        <v/>
      </c>
      <c r="Z54" s="18"/>
      <c r="AA54" s="18"/>
      <c r="AB54" s="36" t="str">
        <f t="shared" si="11"/>
        <v/>
      </c>
      <c r="AC54" s="18"/>
      <c r="AD54" s="36" t="str">
        <f t="shared" si="12"/>
        <v/>
      </c>
      <c r="AE54" s="18"/>
      <c r="AF54" s="36" t="str">
        <f t="shared" si="13"/>
        <v/>
      </c>
      <c r="AG54" s="36" t="str">
        <f t="shared" si="14"/>
        <v/>
      </c>
      <c r="AH54" s="35" t="str">
        <f>IFERROR(VLOOKUP(AG54,INSTRUCTION!$J$1:$K$101,2),"")</f>
        <v/>
      </c>
      <c r="AI54" s="36" t="str">
        <f t="shared" si="15"/>
        <v/>
      </c>
      <c r="AJ54" s="18"/>
      <c r="AK54" s="18"/>
      <c r="AL54" s="36" t="str">
        <f t="shared" si="16"/>
        <v/>
      </c>
      <c r="AM54" s="40"/>
      <c r="AN54" s="36" t="str">
        <f t="shared" si="17"/>
        <v/>
      </c>
      <c r="AO54" s="18"/>
      <c r="AP54" s="36" t="str">
        <f t="shared" si="18"/>
        <v/>
      </c>
      <c r="AQ54" s="36" t="str">
        <f t="shared" si="19"/>
        <v/>
      </c>
      <c r="AR54" s="35" t="str">
        <f>IFERROR(VLOOKUP(AQ54,INSTRUCTION!$J$1:$K$101,2),"")</f>
        <v/>
      </c>
      <c r="AS54" s="36" t="str">
        <f t="shared" si="20"/>
        <v/>
      </c>
      <c r="AT54" s="18"/>
      <c r="AU54" s="18"/>
      <c r="AV54" s="36" t="str">
        <f t="shared" si="21"/>
        <v/>
      </c>
      <c r="AW54" s="18"/>
      <c r="AX54" s="36" t="str">
        <f t="shared" si="22"/>
        <v/>
      </c>
      <c r="AY54" s="18"/>
      <c r="AZ54" s="36" t="str">
        <f t="shared" si="23"/>
        <v/>
      </c>
      <c r="BA54" s="36" t="str">
        <f t="shared" si="24"/>
        <v/>
      </c>
      <c r="BB54" s="35" t="str">
        <f>IFERROR(VLOOKUP(BA54,INSTRUCTION!$J$1:$K$101,2),"")</f>
        <v/>
      </c>
      <c r="BC54" s="36" t="str">
        <f t="shared" si="25"/>
        <v/>
      </c>
      <c r="BD54" s="18"/>
      <c r="BE54" s="40"/>
      <c r="BF54" s="36" t="str">
        <f t="shared" si="26"/>
        <v/>
      </c>
      <c r="BG54" s="18"/>
      <c r="BH54" s="36" t="str">
        <f t="shared" si="27"/>
        <v/>
      </c>
      <c r="BI54" s="18"/>
      <c r="BJ54" s="36" t="str">
        <f t="shared" si="28"/>
        <v/>
      </c>
      <c r="BK54" s="36" t="str">
        <f t="shared" si="29"/>
        <v/>
      </c>
      <c r="BL54" s="35" t="str">
        <f>IFERROR(VLOOKUP(BK54,INSTRUCTION!$J$1:$K$101,2),"")</f>
        <v/>
      </c>
      <c r="BM54" s="36" t="str">
        <f t="shared" si="30"/>
        <v/>
      </c>
      <c r="BN54" s="36" t="str">
        <f>IFERROR(SUMPRODUCT(LARGE((N54,W54,AG54,AQ54,BA54,BK54),{1,2,3,4,5})),"")</f>
        <v/>
      </c>
      <c r="BO54" s="36" t="str">
        <f t="shared" si="31"/>
        <v/>
      </c>
      <c r="BP54" s="36" t="str">
        <f t="shared" si="33"/>
        <v/>
      </c>
      <c r="BQ54" s="45" t="str">
        <f t="shared" si="32"/>
        <v/>
      </c>
    </row>
    <row r="55" spans="1:69" x14ac:dyDescent="0.3">
      <c r="A55" s="17">
        <v>53</v>
      </c>
      <c r="B55" s="18"/>
      <c r="C55" s="18"/>
      <c r="D55" s="19"/>
      <c r="E55" s="20"/>
      <c r="F55" s="21"/>
      <c r="G55" s="22"/>
      <c r="H55" s="31">
        <v>80</v>
      </c>
      <c r="I55" s="25">
        <v>20</v>
      </c>
      <c r="J55" s="40"/>
      <c r="K55" s="36" t="str">
        <f t="shared" si="1"/>
        <v/>
      </c>
      <c r="L55" s="18"/>
      <c r="M55" s="36" t="str">
        <f t="shared" si="2"/>
        <v/>
      </c>
      <c r="N55" s="36" t="str">
        <f t="shared" si="3"/>
        <v/>
      </c>
      <c r="O55" s="35" t="str">
        <f>IFERROR(VLOOKUP(N55,INSTRUCTION!$J$1:$K$101,2),"")</f>
        <v/>
      </c>
      <c r="P55" s="36" t="str">
        <f t="shared" si="4"/>
        <v/>
      </c>
      <c r="Q55" s="37" t="str">
        <f t="shared" si="5"/>
        <v/>
      </c>
      <c r="R55" s="36" t="str">
        <f t="shared" si="6"/>
        <v/>
      </c>
      <c r="S55" s="18"/>
      <c r="T55" s="36" t="str">
        <f t="shared" si="7"/>
        <v/>
      </c>
      <c r="U55" s="18"/>
      <c r="V55" s="36" t="str">
        <f t="shared" si="8"/>
        <v/>
      </c>
      <c r="W55" s="36" t="str">
        <f t="shared" si="9"/>
        <v/>
      </c>
      <c r="X55" s="35" t="str">
        <f>IFERROR(VLOOKUP(W55,INSTRUCTION!$J$1:$K$101,2),"")</f>
        <v/>
      </c>
      <c r="Y55" s="36" t="str">
        <f t="shared" si="10"/>
        <v/>
      </c>
      <c r="Z55" s="18"/>
      <c r="AA55" s="18"/>
      <c r="AB55" s="36" t="str">
        <f t="shared" si="11"/>
        <v/>
      </c>
      <c r="AC55" s="18"/>
      <c r="AD55" s="36" t="str">
        <f t="shared" si="12"/>
        <v/>
      </c>
      <c r="AE55" s="18"/>
      <c r="AF55" s="36" t="str">
        <f t="shared" si="13"/>
        <v/>
      </c>
      <c r="AG55" s="36" t="str">
        <f t="shared" si="14"/>
        <v/>
      </c>
      <c r="AH55" s="35" t="str">
        <f>IFERROR(VLOOKUP(AG55,INSTRUCTION!$J$1:$K$101,2),"")</f>
        <v/>
      </c>
      <c r="AI55" s="36" t="str">
        <f t="shared" si="15"/>
        <v/>
      </c>
      <c r="AJ55" s="18"/>
      <c r="AK55" s="18"/>
      <c r="AL55" s="36" t="str">
        <f t="shared" si="16"/>
        <v/>
      </c>
      <c r="AM55" s="40"/>
      <c r="AN55" s="36" t="str">
        <f t="shared" si="17"/>
        <v/>
      </c>
      <c r="AO55" s="18"/>
      <c r="AP55" s="36" t="str">
        <f t="shared" si="18"/>
        <v/>
      </c>
      <c r="AQ55" s="36" t="str">
        <f t="shared" si="19"/>
        <v/>
      </c>
      <c r="AR55" s="35" t="str">
        <f>IFERROR(VLOOKUP(AQ55,INSTRUCTION!$J$1:$K$101,2),"")</f>
        <v/>
      </c>
      <c r="AS55" s="36" t="str">
        <f t="shared" si="20"/>
        <v/>
      </c>
      <c r="AT55" s="18"/>
      <c r="AU55" s="18"/>
      <c r="AV55" s="36" t="str">
        <f t="shared" si="21"/>
        <v/>
      </c>
      <c r="AW55" s="18"/>
      <c r="AX55" s="36" t="str">
        <f t="shared" si="22"/>
        <v/>
      </c>
      <c r="AY55" s="18"/>
      <c r="AZ55" s="36" t="str">
        <f t="shared" si="23"/>
        <v/>
      </c>
      <c r="BA55" s="36" t="str">
        <f t="shared" si="24"/>
        <v/>
      </c>
      <c r="BB55" s="35" t="str">
        <f>IFERROR(VLOOKUP(BA55,INSTRUCTION!$J$1:$K$101,2),"")</f>
        <v/>
      </c>
      <c r="BC55" s="36" t="str">
        <f t="shared" si="25"/>
        <v/>
      </c>
      <c r="BD55" s="18"/>
      <c r="BE55" s="40"/>
      <c r="BF55" s="36" t="str">
        <f t="shared" si="26"/>
        <v/>
      </c>
      <c r="BG55" s="18"/>
      <c r="BH55" s="36" t="str">
        <f t="shared" si="27"/>
        <v/>
      </c>
      <c r="BI55" s="18"/>
      <c r="BJ55" s="36" t="str">
        <f t="shared" si="28"/>
        <v/>
      </c>
      <c r="BK55" s="36" t="str">
        <f t="shared" si="29"/>
        <v/>
      </c>
      <c r="BL55" s="35" t="str">
        <f>IFERROR(VLOOKUP(BK55,INSTRUCTION!$J$1:$K$101,2),"")</f>
        <v/>
      </c>
      <c r="BM55" s="36" t="str">
        <f t="shared" si="30"/>
        <v/>
      </c>
      <c r="BN55" s="36" t="str">
        <f>IFERROR(SUMPRODUCT(LARGE((N55,W55,AG55,AQ55,BA55,BK55),{1,2,3,4,5})),"")</f>
        <v/>
      </c>
      <c r="BO55" s="36" t="str">
        <f t="shared" si="31"/>
        <v/>
      </c>
      <c r="BP55" s="36" t="str">
        <f t="shared" si="33"/>
        <v/>
      </c>
      <c r="BQ55" s="45" t="str">
        <f t="shared" si="32"/>
        <v/>
      </c>
    </row>
    <row r="56" spans="1:69" x14ac:dyDescent="0.3">
      <c r="A56" s="17">
        <v>54</v>
      </c>
      <c r="B56" s="18"/>
      <c r="C56" s="18"/>
      <c r="D56" s="19"/>
      <c r="E56" s="20"/>
      <c r="F56" s="21"/>
      <c r="G56" s="22"/>
      <c r="H56" s="31">
        <v>80</v>
      </c>
      <c r="I56" s="25">
        <v>20</v>
      </c>
      <c r="J56" s="40"/>
      <c r="K56" s="36" t="str">
        <f t="shared" si="1"/>
        <v/>
      </c>
      <c r="L56" s="18"/>
      <c r="M56" s="36" t="str">
        <f t="shared" si="2"/>
        <v/>
      </c>
      <c r="N56" s="36" t="str">
        <f t="shared" si="3"/>
        <v/>
      </c>
      <c r="O56" s="35" t="str">
        <f>IFERROR(VLOOKUP(N56,INSTRUCTION!$J$1:$K$101,2),"")</f>
        <v/>
      </c>
      <c r="P56" s="36" t="str">
        <f t="shared" si="4"/>
        <v/>
      </c>
      <c r="Q56" s="37" t="str">
        <f t="shared" si="5"/>
        <v/>
      </c>
      <c r="R56" s="36" t="str">
        <f t="shared" si="6"/>
        <v/>
      </c>
      <c r="S56" s="18"/>
      <c r="T56" s="36" t="str">
        <f t="shared" si="7"/>
        <v/>
      </c>
      <c r="U56" s="18"/>
      <c r="V56" s="36" t="str">
        <f t="shared" si="8"/>
        <v/>
      </c>
      <c r="W56" s="36" t="str">
        <f t="shared" si="9"/>
        <v/>
      </c>
      <c r="X56" s="35" t="str">
        <f>IFERROR(VLOOKUP(W56,INSTRUCTION!$J$1:$K$101,2),"")</f>
        <v/>
      </c>
      <c r="Y56" s="36" t="str">
        <f t="shared" si="10"/>
        <v/>
      </c>
      <c r="Z56" s="18"/>
      <c r="AA56" s="18"/>
      <c r="AB56" s="36" t="str">
        <f t="shared" si="11"/>
        <v/>
      </c>
      <c r="AC56" s="18"/>
      <c r="AD56" s="36" t="str">
        <f t="shared" si="12"/>
        <v/>
      </c>
      <c r="AE56" s="18"/>
      <c r="AF56" s="36" t="str">
        <f t="shared" si="13"/>
        <v/>
      </c>
      <c r="AG56" s="36" t="str">
        <f t="shared" si="14"/>
        <v/>
      </c>
      <c r="AH56" s="35" t="str">
        <f>IFERROR(VLOOKUP(AG56,INSTRUCTION!$J$1:$K$101,2),"")</f>
        <v/>
      </c>
      <c r="AI56" s="36" t="str">
        <f t="shared" si="15"/>
        <v/>
      </c>
      <c r="AJ56" s="18"/>
      <c r="AK56" s="18"/>
      <c r="AL56" s="36" t="str">
        <f t="shared" si="16"/>
        <v/>
      </c>
      <c r="AM56" s="40"/>
      <c r="AN56" s="36" t="str">
        <f t="shared" si="17"/>
        <v/>
      </c>
      <c r="AO56" s="18"/>
      <c r="AP56" s="36" t="str">
        <f t="shared" si="18"/>
        <v/>
      </c>
      <c r="AQ56" s="36" t="str">
        <f t="shared" si="19"/>
        <v/>
      </c>
      <c r="AR56" s="35" t="str">
        <f>IFERROR(VLOOKUP(AQ56,INSTRUCTION!$J$1:$K$101,2),"")</f>
        <v/>
      </c>
      <c r="AS56" s="36" t="str">
        <f t="shared" si="20"/>
        <v/>
      </c>
      <c r="AT56" s="18"/>
      <c r="AU56" s="18"/>
      <c r="AV56" s="36" t="str">
        <f t="shared" si="21"/>
        <v/>
      </c>
      <c r="AW56" s="18"/>
      <c r="AX56" s="36" t="str">
        <f t="shared" si="22"/>
        <v/>
      </c>
      <c r="AY56" s="18"/>
      <c r="AZ56" s="36" t="str">
        <f t="shared" si="23"/>
        <v/>
      </c>
      <c r="BA56" s="36" t="str">
        <f t="shared" si="24"/>
        <v/>
      </c>
      <c r="BB56" s="35" t="str">
        <f>IFERROR(VLOOKUP(BA56,INSTRUCTION!$J$1:$K$101,2),"")</f>
        <v/>
      </c>
      <c r="BC56" s="36" t="str">
        <f t="shared" si="25"/>
        <v/>
      </c>
      <c r="BD56" s="18"/>
      <c r="BE56" s="40"/>
      <c r="BF56" s="36" t="str">
        <f t="shared" si="26"/>
        <v/>
      </c>
      <c r="BG56" s="18"/>
      <c r="BH56" s="36" t="str">
        <f t="shared" si="27"/>
        <v/>
      </c>
      <c r="BI56" s="18"/>
      <c r="BJ56" s="36" t="str">
        <f t="shared" si="28"/>
        <v/>
      </c>
      <c r="BK56" s="36" t="str">
        <f t="shared" si="29"/>
        <v/>
      </c>
      <c r="BL56" s="35" t="str">
        <f>IFERROR(VLOOKUP(BK56,INSTRUCTION!$J$1:$K$101,2),"")</f>
        <v/>
      </c>
      <c r="BM56" s="36" t="str">
        <f t="shared" si="30"/>
        <v/>
      </c>
      <c r="BN56" s="36" t="str">
        <f>IFERROR(SUMPRODUCT(LARGE((N56,W56,AG56,AQ56,BA56,BK56),{1,2,3,4,5})),"")</f>
        <v/>
      </c>
      <c r="BO56" s="36" t="str">
        <f t="shared" si="31"/>
        <v/>
      </c>
      <c r="BP56" s="36" t="str">
        <f t="shared" si="33"/>
        <v/>
      </c>
      <c r="BQ56" s="45" t="str">
        <f t="shared" si="32"/>
        <v/>
      </c>
    </row>
    <row r="57" spans="1:69" x14ac:dyDescent="0.3">
      <c r="A57" s="17">
        <v>55</v>
      </c>
      <c r="B57" s="18"/>
      <c r="C57" s="18"/>
      <c r="D57" s="19"/>
      <c r="E57" s="20"/>
      <c r="F57" s="21"/>
      <c r="G57" s="22"/>
      <c r="H57" s="31">
        <v>80</v>
      </c>
      <c r="I57" s="25">
        <v>20</v>
      </c>
      <c r="J57" s="40"/>
      <c r="K57" s="36" t="str">
        <f t="shared" si="1"/>
        <v/>
      </c>
      <c r="L57" s="18"/>
      <c r="M57" s="36" t="str">
        <f t="shared" si="2"/>
        <v/>
      </c>
      <c r="N57" s="36" t="str">
        <f t="shared" si="3"/>
        <v/>
      </c>
      <c r="O57" s="35" t="str">
        <f>IFERROR(VLOOKUP(N57,INSTRUCTION!$J$1:$K$101,2),"")</f>
        <v/>
      </c>
      <c r="P57" s="36" t="str">
        <f t="shared" si="4"/>
        <v/>
      </c>
      <c r="Q57" s="37" t="str">
        <f t="shared" si="5"/>
        <v/>
      </c>
      <c r="R57" s="36" t="str">
        <f t="shared" si="6"/>
        <v/>
      </c>
      <c r="S57" s="18"/>
      <c r="T57" s="36" t="str">
        <f t="shared" si="7"/>
        <v/>
      </c>
      <c r="U57" s="18"/>
      <c r="V57" s="36" t="str">
        <f t="shared" si="8"/>
        <v/>
      </c>
      <c r="W57" s="36" t="str">
        <f t="shared" si="9"/>
        <v/>
      </c>
      <c r="X57" s="35" t="str">
        <f>IFERROR(VLOOKUP(W57,INSTRUCTION!$J$1:$K$101,2),"")</f>
        <v/>
      </c>
      <c r="Y57" s="36" t="str">
        <f t="shared" si="10"/>
        <v/>
      </c>
      <c r="Z57" s="18"/>
      <c r="AA57" s="18"/>
      <c r="AB57" s="36" t="str">
        <f t="shared" si="11"/>
        <v/>
      </c>
      <c r="AC57" s="18"/>
      <c r="AD57" s="36" t="str">
        <f t="shared" si="12"/>
        <v/>
      </c>
      <c r="AE57" s="18"/>
      <c r="AF57" s="36" t="str">
        <f t="shared" si="13"/>
        <v/>
      </c>
      <c r="AG57" s="36" t="str">
        <f t="shared" si="14"/>
        <v/>
      </c>
      <c r="AH57" s="35" t="str">
        <f>IFERROR(VLOOKUP(AG57,INSTRUCTION!$J$1:$K$101,2),"")</f>
        <v/>
      </c>
      <c r="AI57" s="36" t="str">
        <f t="shared" si="15"/>
        <v/>
      </c>
      <c r="AJ57" s="18"/>
      <c r="AK57" s="18"/>
      <c r="AL57" s="36" t="str">
        <f t="shared" si="16"/>
        <v/>
      </c>
      <c r="AM57" s="40"/>
      <c r="AN57" s="36" t="str">
        <f t="shared" si="17"/>
        <v/>
      </c>
      <c r="AO57" s="18"/>
      <c r="AP57" s="36" t="str">
        <f t="shared" si="18"/>
        <v/>
      </c>
      <c r="AQ57" s="36" t="str">
        <f t="shared" si="19"/>
        <v/>
      </c>
      <c r="AR57" s="35" t="str">
        <f>IFERROR(VLOOKUP(AQ57,INSTRUCTION!$J$1:$K$101,2),"")</f>
        <v/>
      </c>
      <c r="AS57" s="36" t="str">
        <f t="shared" si="20"/>
        <v/>
      </c>
      <c r="AT57" s="18"/>
      <c r="AU57" s="18"/>
      <c r="AV57" s="36" t="str">
        <f t="shared" si="21"/>
        <v/>
      </c>
      <c r="AW57" s="18"/>
      <c r="AX57" s="36" t="str">
        <f t="shared" si="22"/>
        <v/>
      </c>
      <c r="AY57" s="18"/>
      <c r="AZ57" s="36" t="str">
        <f t="shared" si="23"/>
        <v/>
      </c>
      <c r="BA57" s="36" t="str">
        <f t="shared" si="24"/>
        <v/>
      </c>
      <c r="BB57" s="35" t="str">
        <f>IFERROR(VLOOKUP(BA57,INSTRUCTION!$J$1:$K$101,2),"")</f>
        <v/>
      </c>
      <c r="BC57" s="36" t="str">
        <f t="shared" si="25"/>
        <v/>
      </c>
      <c r="BD57" s="18"/>
      <c r="BE57" s="40"/>
      <c r="BF57" s="36" t="str">
        <f t="shared" si="26"/>
        <v/>
      </c>
      <c r="BG57" s="18"/>
      <c r="BH57" s="36" t="str">
        <f t="shared" si="27"/>
        <v/>
      </c>
      <c r="BI57" s="18"/>
      <c r="BJ57" s="36" t="str">
        <f t="shared" si="28"/>
        <v/>
      </c>
      <c r="BK57" s="36" t="str">
        <f t="shared" si="29"/>
        <v/>
      </c>
      <c r="BL57" s="35" t="str">
        <f>IFERROR(VLOOKUP(BK57,INSTRUCTION!$J$1:$K$101,2),"")</f>
        <v/>
      </c>
      <c r="BM57" s="36" t="str">
        <f t="shared" si="30"/>
        <v/>
      </c>
      <c r="BN57" s="36" t="str">
        <f>IFERROR(SUMPRODUCT(LARGE((N57,W57,AG57,AQ57,BA57,BK57),{1,2,3,4,5})),"")</f>
        <v/>
      </c>
      <c r="BO57" s="36" t="str">
        <f t="shared" si="31"/>
        <v/>
      </c>
      <c r="BP57" s="36" t="str">
        <f t="shared" si="33"/>
        <v/>
      </c>
      <c r="BQ57" s="45" t="str">
        <f t="shared" si="32"/>
        <v/>
      </c>
    </row>
    <row r="58" spans="1:69" x14ac:dyDescent="0.3">
      <c r="A58" s="17">
        <v>56</v>
      </c>
      <c r="B58" s="18"/>
      <c r="C58" s="18"/>
      <c r="D58" s="19"/>
      <c r="E58" s="20"/>
      <c r="F58" s="21"/>
      <c r="G58" s="22"/>
      <c r="H58" s="31">
        <v>80</v>
      </c>
      <c r="I58" s="25">
        <v>20</v>
      </c>
      <c r="J58" s="40"/>
      <c r="K58" s="36" t="str">
        <f t="shared" si="1"/>
        <v/>
      </c>
      <c r="L58" s="18"/>
      <c r="M58" s="36" t="str">
        <f t="shared" si="2"/>
        <v/>
      </c>
      <c r="N58" s="36" t="str">
        <f t="shared" si="3"/>
        <v/>
      </c>
      <c r="O58" s="35" t="str">
        <f>IFERROR(VLOOKUP(N58,INSTRUCTION!$J$1:$K$101,2),"")</f>
        <v/>
      </c>
      <c r="P58" s="36" t="str">
        <f t="shared" si="4"/>
        <v/>
      </c>
      <c r="Q58" s="37" t="str">
        <f t="shared" si="5"/>
        <v/>
      </c>
      <c r="R58" s="36" t="str">
        <f t="shared" si="6"/>
        <v/>
      </c>
      <c r="S58" s="18"/>
      <c r="T58" s="36" t="str">
        <f t="shared" si="7"/>
        <v/>
      </c>
      <c r="U58" s="18"/>
      <c r="V58" s="36" t="str">
        <f t="shared" si="8"/>
        <v/>
      </c>
      <c r="W58" s="36" t="str">
        <f t="shared" si="9"/>
        <v/>
      </c>
      <c r="X58" s="35" t="str">
        <f>IFERROR(VLOOKUP(W58,INSTRUCTION!$J$1:$K$101,2),"")</f>
        <v/>
      </c>
      <c r="Y58" s="36" t="str">
        <f t="shared" si="10"/>
        <v/>
      </c>
      <c r="Z58" s="18"/>
      <c r="AA58" s="18"/>
      <c r="AB58" s="36" t="str">
        <f t="shared" si="11"/>
        <v/>
      </c>
      <c r="AC58" s="18"/>
      <c r="AD58" s="36" t="str">
        <f t="shared" si="12"/>
        <v/>
      </c>
      <c r="AE58" s="18"/>
      <c r="AF58" s="36" t="str">
        <f t="shared" si="13"/>
        <v/>
      </c>
      <c r="AG58" s="36" t="str">
        <f t="shared" si="14"/>
        <v/>
      </c>
      <c r="AH58" s="35" t="str">
        <f>IFERROR(VLOOKUP(AG58,INSTRUCTION!$J$1:$K$101,2),"")</f>
        <v/>
      </c>
      <c r="AI58" s="36" t="str">
        <f t="shared" si="15"/>
        <v/>
      </c>
      <c r="AJ58" s="18"/>
      <c r="AK58" s="18"/>
      <c r="AL58" s="36" t="str">
        <f t="shared" si="16"/>
        <v/>
      </c>
      <c r="AM58" s="40"/>
      <c r="AN58" s="36" t="str">
        <f t="shared" si="17"/>
        <v/>
      </c>
      <c r="AO58" s="18"/>
      <c r="AP58" s="36" t="str">
        <f t="shared" si="18"/>
        <v/>
      </c>
      <c r="AQ58" s="36" t="str">
        <f t="shared" si="19"/>
        <v/>
      </c>
      <c r="AR58" s="35" t="str">
        <f>IFERROR(VLOOKUP(AQ58,INSTRUCTION!$J$1:$K$101,2),"")</f>
        <v/>
      </c>
      <c r="AS58" s="36" t="str">
        <f t="shared" si="20"/>
        <v/>
      </c>
      <c r="AT58" s="18"/>
      <c r="AU58" s="18"/>
      <c r="AV58" s="36" t="str">
        <f t="shared" si="21"/>
        <v/>
      </c>
      <c r="AW58" s="18"/>
      <c r="AX58" s="36" t="str">
        <f t="shared" si="22"/>
        <v/>
      </c>
      <c r="AY58" s="18"/>
      <c r="AZ58" s="36" t="str">
        <f t="shared" si="23"/>
        <v/>
      </c>
      <c r="BA58" s="36" t="str">
        <f t="shared" si="24"/>
        <v/>
      </c>
      <c r="BB58" s="35" t="str">
        <f>IFERROR(VLOOKUP(BA58,INSTRUCTION!$J$1:$K$101,2),"")</f>
        <v/>
      </c>
      <c r="BC58" s="36" t="str">
        <f t="shared" si="25"/>
        <v/>
      </c>
      <c r="BD58" s="18"/>
      <c r="BE58" s="40"/>
      <c r="BF58" s="36" t="str">
        <f t="shared" si="26"/>
        <v/>
      </c>
      <c r="BG58" s="18"/>
      <c r="BH58" s="36" t="str">
        <f t="shared" si="27"/>
        <v/>
      </c>
      <c r="BI58" s="18"/>
      <c r="BJ58" s="36" t="str">
        <f t="shared" si="28"/>
        <v/>
      </c>
      <c r="BK58" s="36" t="str">
        <f t="shared" si="29"/>
        <v/>
      </c>
      <c r="BL58" s="35" t="str">
        <f>IFERROR(VLOOKUP(BK58,INSTRUCTION!$J$1:$K$101,2),"")</f>
        <v/>
      </c>
      <c r="BM58" s="36" t="str">
        <f t="shared" si="30"/>
        <v/>
      </c>
      <c r="BN58" s="36" t="str">
        <f>IFERROR(SUMPRODUCT(LARGE((N58,W58,AG58,AQ58,BA58,BK58),{1,2,3,4,5})),"")</f>
        <v/>
      </c>
      <c r="BO58" s="36" t="str">
        <f t="shared" si="31"/>
        <v/>
      </c>
      <c r="BP58" s="36" t="str">
        <f t="shared" si="33"/>
        <v/>
      </c>
      <c r="BQ58" s="45" t="str">
        <f t="shared" si="32"/>
        <v/>
      </c>
    </row>
    <row r="59" spans="1:69" x14ac:dyDescent="0.3">
      <c r="A59" s="17">
        <v>57</v>
      </c>
      <c r="B59" s="18"/>
      <c r="C59" s="18"/>
      <c r="D59" s="19"/>
      <c r="E59" s="20"/>
      <c r="F59" s="21"/>
      <c r="G59" s="22"/>
      <c r="H59" s="31">
        <v>80</v>
      </c>
      <c r="I59" s="25">
        <v>20</v>
      </c>
      <c r="J59" s="40"/>
      <c r="K59" s="36" t="str">
        <f t="shared" si="1"/>
        <v/>
      </c>
      <c r="L59" s="18"/>
      <c r="M59" s="36" t="str">
        <f t="shared" si="2"/>
        <v/>
      </c>
      <c r="N59" s="36" t="str">
        <f t="shared" si="3"/>
        <v/>
      </c>
      <c r="O59" s="35" t="str">
        <f>IFERROR(VLOOKUP(N59,INSTRUCTION!$J$1:$K$101,2),"")</f>
        <v/>
      </c>
      <c r="P59" s="36" t="str">
        <f t="shared" si="4"/>
        <v/>
      </c>
      <c r="Q59" s="37" t="str">
        <f t="shared" si="5"/>
        <v/>
      </c>
      <c r="R59" s="36" t="str">
        <f t="shared" si="6"/>
        <v/>
      </c>
      <c r="S59" s="18"/>
      <c r="T59" s="36" t="str">
        <f t="shared" si="7"/>
        <v/>
      </c>
      <c r="U59" s="18"/>
      <c r="V59" s="36" t="str">
        <f t="shared" si="8"/>
        <v/>
      </c>
      <c r="W59" s="36" t="str">
        <f t="shared" si="9"/>
        <v/>
      </c>
      <c r="X59" s="35" t="str">
        <f>IFERROR(VLOOKUP(W59,INSTRUCTION!$J$1:$K$101,2),"")</f>
        <v/>
      </c>
      <c r="Y59" s="36" t="str">
        <f t="shared" si="10"/>
        <v/>
      </c>
      <c r="Z59" s="18"/>
      <c r="AA59" s="18"/>
      <c r="AB59" s="36" t="str">
        <f t="shared" si="11"/>
        <v/>
      </c>
      <c r="AC59" s="18"/>
      <c r="AD59" s="36" t="str">
        <f t="shared" si="12"/>
        <v/>
      </c>
      <c r="AE59" s="18"/>
      <c r="AF59" s="36" t="str">
        <f t="shared" si="13"/>
        <v/>
      </c>
      <c r="AG59" s="36" t="str">
        <f t="shared" si="14"/>
        <v/>
      </c>
      <c r="AH59" s="35" t="str">
        <f>IFERROR(VLOOKUP(AG59,INSTRUCTION!$J$1:$K$101,2),"")</f>
        <v/>
      </c>
      <c r="AI59" s="36" t="str">
        <f t="shared" si="15"/>
        <v/>
      </c>
      <c r="AJ59" s="18"/>
      <c r="AK59" s="18"/>
      <c r="AL59" s="36" t="str">
        <f t="shared" si="16"/>
        <v/>
      </c>
      <c r="AM59" s="40"/>
      <c r="AN59" s="36" t="str">
        <f t="shared" si="17"/>
        <v/>
      </c>
      <c r="AO59" s="18"/>
      <c r="AP59" s="36" t="str">
        <f t="shared" si="18"/>
        <v/>
      </c>
      <c r="AQ59" s="36" t="str">
        <f t="shared" si="19"/>
        <v/>
      </c>
      <c r="AR59" s="35" t="str">
        <f>IFERROR(VLOOKUP(AQ59,INSTRUCTION!$J$1:$K$101,2),"")</f>
        <v/>
      </c>
      <c r="AS59" s="36" t="str">
        <f t="shared" si="20"/>
        <v/>
      </c>
      <c r="AT59" s="18"/>
      <c r="AU59" s="18"/>
      <c r="AV59" s="36" t="str">
        <f t="shared" si="21"/>
        <v/>
      </c>
      <c r="AW59" s="18"/>
      <c r="AX59" s="36" t="str">
        <f t="shared" si="22"/>
        <v/>
      </c>
      <c r="AY59" s="18"/>
      <c r="AZ59" s="36" t="str">
        <f t="shared" si="23"/>
        <v/>
      </c>
      <c r="BA59" s="36" t="str">
        <f t="shared" si="24"/>
        <v/>
      </c>
      <c r="BB59" s="35" t="str">
        <f>IFERROR(VLOOKUP(BA59,INSTRUCTION!$J$1:$K$101,2),"")</f>
        <v/>
      </c>
      <c r="BC59" s="36" t="str">
        <f t="shared" si="25"/>
        <v/>
      </c>
      <c r="BD59" s="18"/>
      <c r="BE59" s="40"/>
      <c r="BF59" s="36" t="str">
        <f t="shared" si="26"/>
        <v/>
      </c>
      <c r="BG59" s="18"/>
      <c r="BH59" s="36" t="str">
        <f t="shared" si="27"/>
        <v/>
      </c>
      <c r="BI59" s="18"/>
      <c r="BJ59" s="36" t="str">
        <f t="shared" si="28"/>
        <v/>
      </c>
      <c r="BK59" s="36" t="str">
        <f t="shared" si="29"/>
        <v/>
      </c>
      <c r="BL59" s="35" t="str">
        <f>IFERROR(VLOOKUP(BK59,INSTRUCTION!$J$1:$K$101,2),"")</f>
        <v/>
      </c>
      <c r="BM59" s="36" t="str">
        <f t="shared" si="30"/>
        <v/>
      </c>
      <c r="BN59" s="36" t="str">
        <f>IFERROR(SUMPRODUCT(LARGE((N59,W59,AG59,AQ59,BA59,BK59),{1,2,3,4,5})),"")</f>
        <v/>
      </c>
      <c r="BO59" s="36" t="str">
        <f t="shared" si="31"/>
        <v/>
      </c>
      <c r="BP59" s="36" t="str">
        <f t="shared" si="33"/>
        <v/>
      </c>
      <c r="BQ59" s="45" t="str">
        <f t="shared" si="32"/>
        <v/>
      </c>
    </row>
    <row r="60" spans="1:69" x14ac:dyDescent="0.3">
      <c r="A60" s="17">
        <v>58</v>
      </c>
      <c r="B60" s="18"/>
      <c r="C60" s="18"/>
      <c r="D60" s="19"/>
      <c r="E60" s="20"/>
      <c r="F60" s="21"/>
      <c r="G60" s="22"/>
      <c r="H60" s="31">
        <v>80</v>
      </c>
      <c r="I60" s="25">
        <v>20</v>
      </c>
      <c r="J60" s="40"/>
      <c r="K60" s="36" t="str">
        <f t="shared" si="1"/>
        <v/>
      </c>
      <c r="L60" s="18"/>
      <c r="M60" s="36" t="str">
        <f t="shared" si="2"/>
        <v/>
      </c>
      <c r="N60" s="36" t="str">
        <f t="shared" si="3"/>
        <v/>
      </c>
      <c r="O60" s="35" t="str">
        <f>IFERROR(VLOOKUP(N60,INSTRUCTION!$J$1:$K$101,2),"")</f>
        <v/>
      </c>
      <c r="P60" s="36" t="str">
        <f t="shared" si="4"/>
        <v/>
      </c>
      <c r="Q60" s="37" t="str">
        <f t="shared" si="5"/>
        <v/>
      </c>
      <c r="R60" s="36" t="str">
        <f t="shared" si="6"/>
        <v/>
      </c>
      <c r="S60" s="18"/>
      <c r="T60" s="36" t="str">
        <f t="shared" si="7"/>
        <v/>
      </c>
      <c r="U60" s="18"/>
      <c r="V60" s="36" t="str">
        <f t="shared" si="8"/>
        <v/>
      </c>
      <c r="W60" s="36" t="str">
        <f t="shared" si="9"/>
        <v/>
      </c>
      <c r="X60" s="35" t="str">
        <f>IFERROR(VLOOKUP(W60,INSTRUCTION!$J$1:$K$101,2),"")</f>
        <v/>
      </c>
      <c r="Y60" s="36" t="str">
        <f t="shared" si="10"/>
        <v/>
      </c>
      <c r="Z60" s="18"/>
      <c r="AA60" s="18"/>
      <c r="AB60" s="36" t="str">
        <f t="shared" si="11"/>
        <v/>
      </c>
      <c r="AC60" s="18"/>
      <c r="AD60" s="36" t="str">
        <f t="shared" si="12"/>
        <v/>
      </c>
      <c r="AE60" s="18"/>
      <c r="AF60" s="36" t="str">
        <f t="shared" si="13"/>
        <v/>
      </c>
      <c r="AG60" s="36" t="str">
        <f t="shared" si="14"/>
        <v/>
      </c>
      <c r="AH60" s="35" t="str">
        <f>IFERROR(VLOOKUP(AG60,INSTRUCTION!$J$1:$K$101,2),"")</f>
        <v/>
      </c>
      <c r="AI60" s="36" t="str">
        <f t="shared" si="15"/>
        <v/>
      </c>
      <c r="AJ60" s="18"/>
      <c r="AK60" s="18"/>
      <c r="AL60" s="36" t="str">
        <f t="shared" si="16"/>
        <v/>
      </c>
      <c r="AM60" s="40"/>
      <c r="AN60" s="36" t="str">
        <f t="shared" si="17"/>
        <v/>
      </c>
      <c r="AO60" s="18"/>
      <c r="AP60" s="36" t="str">
        <f t="shared" si="18"/>
        <v/>
      </c>
      <c r="AQ60" s="36" t="str">
        <f t="shared" si="19"/>
        <v/>
      </c>
      <c r="AR60" s="35" t="str">
        <f>IFERROR(VLOOKUP(AQ60,INSTRUCTION!$J$1:$K$101,2),"")</f>
        <v/>
      </c>
      <c r="AS60" s="36" t="str">
        <f t="shared" si="20"/>
        <v/>
      </c>
      <c r="AT60" s="18"/>
      <c r="AU60" s="18"/>
      <c r="AV60" s="36" t="str">
        <f t="shared" si="21"/>
        <v/>
      </c>
      <c r="AW60" s="18"/>
      <c r="AX60" s="36" t="str">
        <f t="shared" si="22"/>
        <v/>
      </c>
      <c r="AY60" s="18"/>
      <c r="AZ60" s="36" t="str">
        <f t="shared" si="23"/>
        <v/>
      </c>
      <c r="BA60" s="36" t="str">
        <f t="shared" si="24"/>
        <v/>
      </c>
      <c r="BB60" s="35" t="str">
        <f>IFERROR(VLOOKUP(BA60,INSTRUCTION!$J$1:$K$101,2),"")</f>
        <v/>
      </c>
      <c r="BC60" s="36" t="str">
        <f t="shared" si="25"/>
        <v/>
      </c>
      <c r="BD60" s="18"/>
      <c r="BE60" s="40"/>
      <c r="BF60" s="36" t="str">
        <f t="shared" si="26"/>
        <v/>
      </c>
      <c r="BG60" s="18"/>
      <c r="BH60" s="36" t="str">
        <f t="shared" si="27"/>
        <v/>
      </c>
      <c r="BI60" s="18"/>
      <c r="BJ60" s="36" t="str">
        <f t="shared" si="28"/>
        <v/>
      </c>
      <c r="BK60" s="36" t="str">
        <f t="shared" si="29"/>
        <v/>
      </c>
      <c r="BL60" s="35" t="str">
        <f>IFERROR(VLOOKUP(BK60,INSTRUCTION!$J$1:$K$101,2),"")</f>
        <v/>
      </c>
      <c r="BM60" s="36" t="str">
        <f t="shared" si="30"/>
        <v/>
      </c>
      <c r="BN60" s="36" t="str">
        <f>IFERROR(SUMPRODUCT(LARGE((N60,W60,AG60,AQ60,BA60,BK60),{1,2,3,4,5})),"")</f>
        <v/>
      </c>
      <c r="BO60" s="36" t="str">
        <f t="shared" si="31"/>
        <v/>
      </c>
      <c r="BP60" s="36" t="str">
        <f t="shared" si="33"/>
        <v/>
      </c>
      <c r="BQ60" s="45" t="str">
        <f t="shared" si="32"/>
        <v/>
      </c>
    </row>
    <row r="61" spans="1:69" x14ac:dyDescent="0.3">
      <c r="A61" s="17">
        <v>59</v>
      </c>
      <c r="B61" s="18"/>
      <c r="C61" s="18"/>
      <c r="D61" s="19"/>
      <c r="E61" s="20"/>
      <c r="F61" s="21"/>
      <c r="G61" s="22"/>
      <c r="H61" s="31">
        <v>80</v>
      </c>
      <c r="I61" s="25">
        <v>20</v>
      </c>
      <c r="J61" s="40"/>
      <c r="K61" s="36" t="str">
        <f t="shared" si="1"/>
        <v/>
      </c>
      <c r="L61" s="18"/>
      <c r="M61" s="36" t="str">
        <f t="shared" si="2"/>
        <v/>
      </c>
      <c r="N61" s="36" t="str">
        <f t="shared" si="3"/>
        <v/>
      </c>
      <c r="O61" s="35" t="str">
        <f>IFERROR(VLOOKUP(N61,INSTRUCTION!$J$1:$K$101,2),"")</f>
        <v/>
      </c>
      <c r="P61" s="36" t="str">
        <f t="shared" si="4"/>
        <v/>
      </c>
      <c r="Q61" s="37" t="str">
        <f t="shared" si="5"/>
        <v/>
      </c>
      <c r="R61" s="36" t="str">
        <f t="shared" si="6"/>
        <v/>
      </c>
      <c r="S61" s="18"/>
      <c r="T61" s="36" t="str">
        <f t="shared" si="7"/>
        <v/>
      </c>
      <c r="U61" s="18"/>
      <c r="V61" s="36" t="str">
        <f t="shared" si="8"/>
        <v/>
      </c>
      <c r="W61" s="36" t="str">
        <f t="shared" si="9"/>
        <v/>
      </c>
      <c r="X61" s="35" t="str">
        <f>IFERROR(VLOOKUP(W61,INSTRUCTION!$J$1:$K$101,2),"")</f>
        <v/>
      </c>
      <c r="Y61" s="36" t="str">
        <f t="shared" si="10"/>
        <v/>
      </c>
      <c r="Z61" s="18"/>
      <c r="AA61" s="18"/>
      <c r="AB61" s="36" t="str">
        <f t="shared" si="11"/>
        <v/>
      </c>
      <c r="AC61" s="18"/>
      <c r="AD61" s="36" t="str">
        <f t="shared" si="12"/>
        <v/>
      </c>
      <c r="AE61" s="18"/>
      <c r="AF61" s="36" t="str">
        <f t="shared" si="13"/>
        <v/>
      </c>
      <c r="AG61" s="36" t="str">
        <f t="shared" si="14"/>
        <v/>
      </c>
      <c r="AH61" s="35" t="str">
        <f>IFERROR(VLOOKUP(AG61,INSTRUCTION!$J$1:$K$101,2),"")</f>
        <v/>
      </c>
      <c r="AI61" s="36" t="str">
        <f t="shared" si="15"/>
        <v/>
      </c>
      <c r="AJ61" s="18"/>
      <c r="AK61" s="18"/>
      <c r="AL61" s="36" t="str">
        <f t="shared" si="16"/>
        <v/>
      </c>
      <c r="AM61" s="40"/>
      <c r="AN61" s="36" t="str">
        <f t="shared" si="17"/>
        <v/>
      </c>
      <c r="AO61" s="18"/>
      <c r="AP61" s="36" t="str">
        <f t="shared" si="18"/>
        <v/>
      </c>
      <c r="AQ61" s="36" t="str">
        <f t="shared" si="19"/>
        <v/>
      </c>
      <c r="AR61" s="35" t="str">
        <f>IFERROR(VLOOKUP(AQ61,INSTRUCTION!$J$1:$K$101,2),"")</f>
        <v/>
      </c>
      <c r="AS61" s="36" t="str">
        <f t="shared" si="20"/>
        <v/>
      </c>
      <c r="AT61" s="18"/>
      <c r="AU61" s="18"/>
      <c r="AV61" s="36" t="str">
        <f t="shared" si="21"/>
        <v/>
      </c>
      <c r="AW61" s="18"/>
      <c r="AX61" s="36" t="str">
        <f t="shared" si="22"/>
        <v/>
      </c>
      <c r="AY61" s="18"/>
      <c r="AZ61" s="36" t="str">
        <f t="shared" si="23"/>
        <v/>
      </c>
      <c r="BA61" s="36" t="str">
        <f t="shared" si="24"/>
        <v/>
      </c>
      <c r="BB61" s="35" t="str">
        <f>IFERROR(VLOOKUP(BA61,INSTRUCTION!$J$1:$K$101,2),"")</f>
        <v/>
      </c>
      <c r="BC61" s="36" t="str">
        <f t="shared" si="25"/>
        <v/>
      </c>
      <c r="BD61" s="18"/>
      <c r="BE61" s="40"/>
      <c r="BF61" s="36" t="str">
        <f t="shared" si="26"/>
        <v/>
      </c>
      <c r="BG61" s="18"/>
      <c r="BH61" s="36" t="str">
        <f t="shared" si="27"/>
        <v/>
      </c>
      <c r="BI61" s="18"/>
      <c r="BJ61" s="36" t="str">
        <f t="shared" si="28"/>
        <v/>
      </c>
      <c r="BK61" s="36" t="str">
        <f t="shared" si="29"/>
        <v/>
      </c>
      <c r="BL61" s="35" t="str">
        <f>IFERROR(VLOOKUP(BK61,INSTRUCTION!$J$1:$K$101,2),"")</f>
        <v/>
      </c>
      <c r="BM61" s="36" t="str">
        <f t="shared" si="30"/>
        <v/>
      </c>
      <c r="BN61" s="36" t="str">
        <f>IFERROR(SUMPRODUCT(LARGE((N61,W61,AG61,AQ61,BA61,BK61),{1,2,3,4,5})),"")</f>
        <v/>
      </c>
      <c r="BO61" s="36" t="str">
        <f t="shared" si="31"/>
        <v/>
      </c>
      <c r="BP61" s="36" t="str">
        <f t="shared" si="33"/>
        <v/>
      </c>
      <c r="BQ61" s="45" t="str">
        <f t="shared" si="32"/>
        <v/>
      </c>
    </row>
    <row r="62" spans="1:69" x14ac:dyDescent="0.3">
      <c r="A62" s="17">
        <v>60</v>
      </c>
      <c r="B62" s="18"/>
      <c r="C62" s="18"/>
      <c r="D62" s="19"/>
      <c r="E62" s="20"/>
      <c r="F62" s="21"/>
      <c r="G62" s="22"/>
      <c r="H62" s="31">
        <v>80</v>
      </c>
      <c r="I62" s="25">
        <v>20</v>
      </c>
      <c r="J62" s="40"/>
      <c r="K62" s="36" t="str">
        <f t="shared" si="1"/>
        <v/>
      </c>
      <c r="L62" s="18"/>
      <c r="M62" s="36" t="str">
        <f t="shared" si="2"/>
        <v/>
      </c>
      <c r="N62" s="36" t="str">
        <f t="shared" si="3"/>
        <v/>
      </c>
      <c r="O62" s="35" t="str">
        <f>IFERROR(VLOOKUP(N62,INSTRUCTION!$J$1:$K$101,2),"")</f>
        <v/>
      </c>
      <c r="P62" s="36" t="str">
        <f t="shared" si="4"/>
        <v/>
      </c>
      <c r="Q62" s="37" t="str">
        <f t="shared" si="5"/>
        <v/>
      </c>
      <c r="R62" s="36" t="str">
        <f t="shared" si="6"/>
        <v/>
      </c>
      <c r="S62" s="18"/>
      <c r="T62" s="36" t="str">
        <f t="shared" si="7"/>
        <v/>
      </c>
      <c r="U62" s="18"/>
      <c r="V62" s="36" t="str">
        <f t="shared" si="8"/>
        <v/>
      </c>
      <c r="W62" s="36" t="str">
        <f t="shared" si="9"/>
        <v/>
      </c>
      <c r="X62" s="35" t="str">
        <f>IFERROR(VLOOKUP(W62,INSTRUCTION!$J$1:$K$101,2),"")</f>
        <v/>
      </c>
      <c r="Y62" s="36" t="str">
        <f t="shared" si="10"/>
        <v/>
      </c>
      <c r="Z62" s="18"/>
      <c r="AA62" s="18"/>
      <c r="AB62" s="36" t="str">
        <f t="shared" si="11"/>
        <v/>
      </c>
      <c r="AC62" s="18"/>
      <c r="AD62" s="36" t="str">
        <f t="shared" si="12"/>
        <v/>
      </c>
      <c r="AE62" s="18"/>
      <c r="AF62" s="36" t="str">
        <f t="shared" si="13"/>
        <v/>
      </c>
      <c r="AG62" s="36" t="str">
        <f t="shared" si="14"/>
        <v/>
      </c>
      <c r="AH62" s="35" t="str">
        <f>IFERROR(VLOOKUP(AG62,INSTRUCTION!$J$1:$K$101,2),"")</f>
        <v/>
      </c>
      <c r="AI62" s="36" t="str">
        <f t="shared" si="15"/>
        <v/>
      </c>
      <c r="AJ62" s="18"/>
      <c r="AK62" s="18"/>
      <c r="AL62" s="36" t="str">
        <f t="shared" si="16"/>
        <v/>
      </c>
      <c r="AM62" s="40"/>
      <c r="AN62" s="36" t="str">
        <f t="shared" si="17"/>
        <v/>
      </c>
      <c r="AO62" s="18"/>
      <c r="AP62" s="36" t="str">
        <f t="shared" si="18"/>
        <v/>
      </c>
      <c r="AQ62" s="36" t="str">
        <f t="shared" si="19"/>
        <v/>
      </c>
      <c r="AR62" s="35" t="str">
        <f>IFERROR(VLOOKUP(AQ62,INSTRUCTION!$J$1:$K$101,2),"")</f>
        <v/>
      </c>
      <c r="AS62" s="36" t="str">
        <f t="shared" si="20"/>
        <v/>
      </c>
      <c r="AT62" s="18"/>
      <c r="AU62" s="18"/>
      <c r="AV62" s="36" t="str">
        <f t="shared" si="21"/>
        <v/>
      </c>
      <c r="AW62" s="18"/>
      <c r="AX62" s="36" t="str">
        <f t="shared" si="22"/>
        <v/>
      </c>
      <c r="AY62" s="18"/>
      <c r="AZ62" s="36" t="str">
        <f t="shared" si="23"/>
        <v/>
      </c>
      <c r="BA62" s="36" t="str">
        <f t="shared" si="24"/>
        <v/>
      </c>
      <c r="BB62" s="35" t="str">
        <f>IFERROR(VLOOKUP(BA62,INSTRUCTION!$J$1:$K$101,2),"")</f>
        <v/>
      </c>
      <c r="BC62" s="36" t="str">
        <f t="shared" si="25"/>
        <v/>
      </c>
      <c r="BD62" s="18"/>
      <c r="BE62" s="40"/>
      <c r="BF62" s="36" t="str">
        <f t="shared" si="26"/>
        <v/>
      </c>
      <c r="BG62" s="18"/>
      <c r="BH62" s="36" t="str">
        <f t="shared" si="27"/>
        <v/>
      </c>
      <c r="BI62" s="18"/>
      <c r="BJ62" s="36" t="str">
        <f t="shared" si="28"/>
        <v/>
      </c>
      <c r="BK62" s="36" t="str">
        <f t="shared" si="29"/>
        <v/>
      </c>
      <c r="BL62" s="35" t="str">
        <f>IFERROR(VLOOKUP(BK62,INSTRUCTION!$J$1:$K$101,2),"")</f>
        <v/>
      </c>
      <c r="BM62" s="36" t="str">
        <f t="shared" si="30"/>
        <v/>
      </c>
      <c r="BN62" s="36" t="str">
        <f>IFERROR(SUMPRODUCT(LARGE((N62,W62,AG62,AQ62,BA62,BK62),{1,2,3,4,5})),"")</f>
        <v/>
      </c>
      <c r="BO62" s="36" t="str">
        <f t="shared" si="31"/>
        <v/>
      </c>
      <c r="BP62" s="36" t="str">
        <f t="shared" si="33"/>
        <v/>
      </c>
      <c r="BQ62" s="45" t="str">
        <f t="shared" si="32"/>
        <v/>
      </c>
    </row>
    <row r="63" spans="1:69" x14ac:dyDescent="0.3">
      <c r="A63" s="17">
        <v>61</v>
      </c>
      <c r="B63" s="18"/>
      <c r="C63" s="18"/>
      <c r="D63" s="19"/>
      <c r="E63" s="20"/>
      <c r="F63" s="21"/>
      <c r="G63" s="22"/>
      <c r="H63" s="31">
        <v>80</v>
      </c>
      <c r="I63" s="25">
        <v>20</v>
      </c>
      <c r="J63" s="40"/>
      <c r="K63" s="36" t="str">
        <f t="shared" si="1"/>
        <v/>
      </c>
      <c r="L63" s="18"/>
      <c r="M63" s="36" t="str">
        <f t="shared" si="2"/>
        <v/>
      </c>
      <c r="N63" s="36" t="str">
        <f t="shared" si="3"/>
        <v/>
      </c>
      <c r="O63" s="35" t="str">
        <f>IFERROR(VLOOKUP(N63,INSTRUCTION!$J$1:$K$101,2),"")</f>
        <v/>
      </c>
      <c r="P63" s="36" t="str">
        <f t="shared" si="4"/>
        <v/>
      </c>
      <c r="Q63" s="37" t="str">
        <f t="shared" si="5"/>
        <v/>
      </c>
      <c r="R63" s="36" t="str">
        <f t="shared" si="6"/>
        <v/>
      </c>
      <c r="S63" s="18"/>
      <c r="T63" s="36" t="str">
        <f t="shared" si="7"/>
        <v/>
      </c>
      <c r="U63" s="18"/>
      <c r="V63" s="36" t="str">
        <f t="shared" si="8"/>
        <v/>
      </c>
      <c r="W63" s="36" t="str">
        <f t="shared" si="9"/>
        <v/>
      </c>
      <c r="X63" s="35" t="str">
        <f>IFERROR(VLOOKUP(W63,INSTRUCTION!$J$1:$K$101,2),"")</f>
        <v/>
      </c>
      <c r="Y63" s="36" t="str">
        <f t="shared" si="10"/>
        <v/>
      </c>
      <c r="Z63" s="18"/>
      <c r="AA63" s="18"/>
      <c r="AB63" s="36" t="str">
        <f t="shared" si="11"/>
        <v/>
      </c>
      <c r="AC63" s="18"/>
      <c r="AD63" s="36" t="str">
        <f t="shared" si="12"/>
        <v/>
      </c>
      <c r="AE63" s="18"/>
      <c r="AF63" s="36" t="str">
        <f t="shared" si="13"/>
        <v/>
      </c>
      <c r="AG63" s="36" t="str">
        <f t="shared" si="14"/>
        <v/>
      </c>
      <c r="AH63" s="35" t="str">
        <f>IFERROR(VLOOKUP(AG63,INSTRUCTION!$J$1:$K$101,2),"")</f>
        <v/>
      </c>
      <c r="AI63" s="36" t="str">
        <f t="shared" si="15"/>
        <v/>
      </c>
      <c r="AJ63" s="18"/>
      <c r="AK63" s="18"/>
      <c r="AL63" s="36" t="str">
        <f t="shared" si="16"/>
        <v/>
      </c>
      <c r="AM63" s="40"/>
      <c r="AN63" s="36" t="str">
        <f t="shared" si="17"/>
        <v/>
      </c>
      <c r="AO63" s="18"/>
      <c r="AP63" s="36" t="str">
        <f t="shared" si="18"/>
        <v/>
      </c>
      <c r="AQ63" s="36" t="str">
        <f t="shared" si="19"/>
        <v/>
      </c>
      <c r="AR63" s="35" t="str">
        <f>IFERROR(VLOOKUP(AQ63,INSTRUCTION!$J$1:$K$101,2),"")</f>
        <v/>
      </c>
      <c r="AS63" s="36" t="str">
        <f t="shared" si="20"/>
        <v/>
      </c>
      <c r="AT63" s="18"/>
      <c r="AU63" s="18"/>
      <c r="AV63" s="36" t="str">
        <f t="shared" si="21"/>
        <v/>
      </c>
      <c r="AW63" s="18"/>
      <c r="AX63" s="36" t="str">
        <f t="shared" si="22"/>
        <v/>
      </c>
      <c r="AY63" s="18"/>
      <c r="AZ63" s="36" t="str">
        <f t="shared" si="23"/>
        <v/>
      </c>
      <c r="BA63" s="36" t="str">
        <f t="shared" si="24"/>
        <v/>
      </c>
      <c r="BB63" s="35" t="str">
        <f>IFERROR(VLOOKUP(BA63,INSTRUCTION!$J$1:$K$101,2),"")</f>
        <v/>
      </c>
      <c r="BC63" s="36" t="str">
        <f t="shared" si="25"/>
        <v/>
      </c>
      <c r="BD63" s="18"/>
      <c r="BE63" s="40"/>
      <c r="BF63" s="36" t="str">
        <f t="shared" si="26"/>
        <v/>
      </c>
      <c r="BG63" s="18"/>
      <c r="BH63" s="36" t="str">
        <f t="shared" si="27"/>
        <v/>
      </c>
      <c r="BI63" s="18"/>
      <c r="BJ63" s="36" t="str">
        <f t="shared" si="28"/>
        <v/>
      </c>
      <c r="BK63" s="36" t="str">
        <f t="shared" si="29"/>
        <v/>
      </c>
      <c r="BL63" s="35" t="str">
        <f>IFERROR(VLOOKUP(BK63,INSTRUCTION!$J$1:$K$101,2),"")</f>
        <v/>
      </c>
      <c r="BM63" s="36" t="str">
        <f t="shared" si="30"/>
        <v/>
      </c>
      <c r="BN63" s="36" t="str">
        <f>IFERROR(SUMPRODUCT(LARGE((N63,W63,AG63,AQ63,BA63,BK63),{1,2,3,4,5})),"")</f>
        <v/>
      </c>
      <c r="BO63" s="36" t="str">
        <f t="shared" si="31"/>
        <v/>
      </c>
      <c r="BP63" s="36" t="str">
        <f t="shared" si="33"/>
        <v/>
      </c>
      <c r="BQ63" s="45" t="str">
        <f t="shared" si="32"/>
        <v/>
      </c>
    </row>
    <row r="64" spans="1:69" x14ac:dyDescent="0.3">
      <c r="A64" s="17">
        <v>62</v>
      </c>
      <c r="B64" s="18"/>
      <c r="C64" s="18"/>
      <c r="D64" s="19"/>
      <c r="E64" s="20"/>
      <c r="F64" s="21"/>
      <c r="G64" s="22"/>
      <c r="H64" s="31">
        <v>80</v>
      </c>
      <c r="I64" s="25">
        <v>20</v>
      </c>
      <c r="J64" s="40"/>
      <c r="K64" s="36" t="str">
        <f t="shared" si="1"/>
        <v/>
      </c>
      <c r="L64" s="18"/>
      <c r="M64" s="36" t="str">
        <f t="shared" si="2"/>
        <v/>
      </c>
      <c r="N64" s="36" t="str">
        <f t="shared" si="3"/>
        <v/>
      </c>
      <c r="O64" s="35" t="str">
        <f>IFERROR(VLOOKUP(N64,INSTRUCTION!$J$1:$K$101,2),"")</f>
        <v/>
      </c>
      <c r="P64" s="36" t="str">
        <f t="shared" si="4"/>
        <v/>
      </c>
      <c r="Q64" s="37" t="str">
        <f t="shared" si="5"/>
        <v/>
      </c>
      <c r="R64" s="36" t="str">
        <f t="shared" si="6"/>
        <v/>
      </c>
      <c r="S64" s="18"/>
      <c r="T64" s="36" t="str">
        <f t="shared" si="7"/>
        <v/>
      </c>
      <c r="U64" s="18"/>
      <c r="V64" s="36" t="str">
        <f t="shared" si="8"/>
        <v/>
      </c>
      <c r="W64" s="36" t="str">
        <f t="shared" si="9"/>
        <v/>
      </c>
      <c r="X64" s="35" t="str">
        <f>IFERROR(VLOOKUP(W64,INSTRUCTION!$J$1:$K$101,2),"")</f>
        <v/>
      </c>
      <c r="Y64" s="36" t="str">
        <f t="shared" si="10"/>
        <v/>
      </c>
      <c r="Z64" s="18"/>
      <c r="AA64" s="18"/>
      <c r="AB64" s="36" t="str">
        <f t="shared" si="11"/>
        <v/>
      </c>
      <c r="AC64" s="18"/>
      <c r="AD64" s="36" t="str">
        <f t="shared" si="12"/>
        <v/>
      </c>
      <c r="AE64" s="18"/>
      <c r="AF64" s="36" t="str">
        <f t="shared" si="13"/>
        <v/>
      </c>
      <c r="AG64" s="36" t="str">
        <f t="shared" si="14"/>
        <v/>
      </c>
      <c r="AH64" s="35" t="str">
        <f>IFERROR(VLOOKUP(AG64,INSTRUCTION!$J$1:$K$101,2),"")</f>
        <v/>
      </c>
      <c r="AI64" s="36" t="str">
        <f t="shared" si="15"/>
        <v/>
      </c>
      <c r="AJ64" s="18"/>
      <c r="AK64" s="18"/>
      <c r="AL64" s="36" t="str">
        <f t="shared" si="16"/>
        <v/>
      </c>
      <c r="AM64" s="40"/>
      <c r="AN64" s="36" t="str">
        <f t="shared" si="17"/>
        <v/>
      </c>
      <c r="AO64" s="18"/>
      <c r="AP64" s="36" t="str">
        <f t="shared" si="18"/>
        <v/>
      </c>
      <c r="AQ64" s="36" t="str">
        <f t="shared" si="19"/>
        <v/>
      </c>
      <c r="AR64" s="35" t="str">
        <f>IFERROR(VLOOKUP(AQ64,INSTRUCTION!$J$1:$K$101,2),"")</f>
        <v/>
      </c>
      <c r="AS64" s="36" t="str">
        <f t="shared" si="20"/>
        <v/>
      </c>
      <c r="AT64" s="18"/>
      <c r="AU64" s="18"/>
      <c r="AV64" s="36" t="str">
        <f t="shared" si="21"/>
        <v/>
      </c>
      <c r="AW64" s="18"/>
      <c r="AX64" s="36" t="str">
        <f t="shared" si="22"/>
        <v/>
      </c>
      <c r="AY64" s="18"/>
      <c r="AZ64" s="36" t="str">
        <f t="shared" si="23"/>
        <v/>
      </c>
      <c r="BA64" s="36" t="str">
        <f t="shared" si="24"/>
        <v/>
      </c>
      <c r="BB64" s="35" t="str">
        <f>IFERROR(VLOOKUP(BA64,INSTRUCTION!$J$1:$K$101,2),"")</f>
        <v/>
      </c>
      <c r="BC64" s="36" t="str">
        <f t="shared" si="25"/>
        <v/>
      </c>
      <c r="BD64" s="18"/>
      <c r="BE64" s="40"/>
      <c r="BF64" s="36" t="str">
        <f t="shared" si="26"/>
        <v/>
      </c>
      <c r="BG64" s="18"/>
      <c r="BH64" s="36" t="str">
        <f t="shared" si="27"/>
        <v/>
      </c>
      <c r="BI64" s="18"/>
      <c r="BJ64" s="36" t="str">
        <f t="shared" si="28"/>
        <v/>
      </c>
      <c r="BK64" s="36" t="str">
        <f t="shared" si="29"/>
        <v/>
      </c>
      <c r="BL64" s="35" t="str">
        <f>IFERROR(VLOOKUP(BK64,INSTRUCTION!$J$1:$K$101,2),"")</f>
        <v/>
      </c>
      <c r="BM64" s="36" t="str">
        <f t="shared" si="30"/>
        <v/>
      </c>
      <c r="BN64" s="36" t="str">
        <f>IFERROR(SUMPRODUCT(LARGE((N64,W64,AG64,AQ64,BA64,BK64),{1,2,3,4,5})),"")</f>
        <v/>
      </c>
      <c r="BO64" s="36" t="str">
        <f t="shared" si="31"/>
        <v/>
      </c>
      <c r="BP64" s="36" t="str">
        <f t="shared" si="33"/>
        <v/>
      </c>
      <c r="BQ64" s="45" t="str">
        <f t="shared" si="32"/>
        <v/>
      </c>
    </row>
    <row r="65" spans="1:69" x14ac:dyDescent="0.3">
      <c r="A65" s="17">
        <v>63</v>
      </c>
      <c r="B65" s="18"/>
      <c r="C65" s="18"/>
      <c r="D65" s="19"/>
      <c r="E65" s="20"/>
      <c r="F65" s="21"/>
      <c r="G65" s="22"/>
      <c r="H65" s="31">
        <v>80</v>
      </c>
      <c r="I65" s="25">
        <v>20</v>
      </c>
      <c r="J65" s="40"/>
      <c r="K65" s="36" t="str">
        <f t="shared" si="1"/>
        <v/>
      </c>
      <c r="L65" s="18"/>
      <c r="M65" s="36" t="str">
        <f t="shared" si="2"/>
        <v/>
      </c>
      <c r="N65" s="36" t="str">
        <f t="shared" si="3"/>
        <v/>
      </c>
      <c r="O65" s="35" t="str">
        <f>IFERROR(VLOOKUP(N65,INSTRUCTION!$J$1:$K$101,2),"")</f>
        <v/>
      </c>
      <c r="P65" s="36" t="str">
        <f t="shared" si="4"/>
        <v/>
      </c>
      <c r="Q65" s="37" t="str">
        <f t="shared" si="5"/>
        <v/>
      </c>
      <c r="R65" s="36" t="str">
        <f t="shared" si="6"/>
        <v/>
      </c>
      <c r="S65" s="18"/>
      <c r="T65" s="36" t="str">
        <f t="shared" si="7"/>
        <v/>
      </c>
      <c r="U65" s="18"/>
      <c r="V65" s="36" t="str">
        <f t="shared" si="8"/>
        <v/>
      </c>
      <c r="W65" s="36" t="str">
        <f t="shared" si="9"/>
        <v/>
      </c>
      <c r="X65" s="35" t="str">
        <f>IFERROR(VLOOKUP(W65,INSTRUCTION!$J$1:$K$101,2),"")</f>
        <v/>
      </c>
      <c r="Y65" s="36" t="str">
        <f t="shared" si="10"/>
        <v/>
      </c>
      <c r="Z65" s="18"/>
      <c r="AA65" s="18"/>
      <c r="AB65" s="36" t="str">
        <f t="shared" si="11"/>
        <v/>
      </c>
      <c r="AC65" s="18"/>
      <c r="AD65" s="36" t="str">
        <f t="shared" si="12"/>
        <v/>
      </c>
      <c r="AE65" s="18"/>
      <c r="AF65" s="36" t="str">
        <f t="shared" si="13"/>
        <v/>
      </c>
      <c r="AG65" s="36" t="str">
        <f t="shared" si="14"/>
        <v/>
      </c>
      <c r="AH65" s="35" t="str">
        <f>IFERROR(VLOOKUP(AG65,INSTRUCTION!$J$1:$K$101,2),"")</f>
        <v/>
      </c>
      <c r="AI65" s="36" t="str">
        <f t="shared" si="15"/>
        <v/>
      </c>
      <c r="AJ65" s="18"/>
      <c r="AK65" s="18"/>
      <c r="AL65" s="36" t="str">
        <f t="shared" si="16"/>
        <v/>
      </c>
      <c r="AM65" s="40"/>
      <c r="AN65" s="36" t="str">
        <f t="shared" si="17"/>
        <v/>
      </c>
      <c r="AO65" s="18"/>
      <c r="AP65" s="36" t="str">
        <f t="shared" si="18"/>
        <v/>
      </c>
      <c r="AQ65" s="36" t="str">
        <f t="shared" si="19"/>
        <v/>
      </c>
      <c r="AR65" s="35" t="str">
        <f>IFERROR(VLOOKUP(AQ65,INSTRUCTION!$J$1:$K$101,2),"")</f>
        <v/>
      </c>
      <c r="AS65" s="36" t="str">
        <f t="shared" si="20"/>
        <v/>
      </c>
      <c r="AT65" s="18"/>
      <c r="AU65" s="18"/>
      <c r="AV65" s="36" t="str">
        <f t="shared" si="21"/>
        <v/>
      </c>
      <c r="AW65" s="18"/>
      <c r="AX65" s="36" t="str">
        <f t="shared" si="22"/>
        <v/>
      </c>
      <c r="AY65" s="18"/>
      <c r="AZ65" s="36" t="str">
        <f t="shared" si="23"/>
        <v/>
      </c>
      <c r="BA65" s="36" t="str">
        <f t="shared" si="24"/>
        <v/>
      </c>
      <c r="BB65" s="35" t="str">
        <f>IFERROR(VLOOKUP(BA65,INSTRUCTION!$J$1:$K$101,2),"")</f>
        <v/>
      </c>
      <c r="BC65" s="36" t="str">
        <f t="shared" si="25"/>
        <v/>
      </c>
      <c r="BD65" s="18"/>
      <c r="BE65" s="40"/>
      <c r="BF65" s="36" t="str">
        <f t="shared" si="26"/>
        <v/>
      </c>
      <c r="BG65" s="18"/>
      <c r="BH65" s="36" t="str">
        <f t="shared" si="27"/>
        <v/>
      </c>
      <c r="BI65" s="18"/>
      <c r="BJ65" s="36" t="str">
        <f t="shared" si="28"/>
        <v/>
      </c>
      <c r="BK65" s="36" t="str">
        <f t="shared" si="29"/>
        <v/>
      </c>
      <c r="BL65" s="35" t="str">
        <f>IFERROR(VLOOKUP(BK65,INSTRUCTION!$J$1:$K$101,2),"")</f>
        <v/>
      </c>
      <c r="BM65" s="36" t="str">
        <f t="shared" si="30"/>
        <v/>
      </c>
      <c r="BN65" s="36" t="str">
        <f>IFERROR(SUMPRODUCT(LARGE((N65,W65,AG65,AQ65,BA65,BK65),{1,2,3,4,5})),"")</f>
        <v/>
      </c>
      <c r="BO65" s="36" t="str">
        <f t="shared" si="31"/>
        <v/>
      </c>
      <c r="BP65" s="36" t="str">
        <f t="shared" si="33"/>
        <v/>
      </c>
      <c r="BQ65" s="45" t="str">
        <f t="shared" si="32"/>
        <v/>
      </c>
    </row>
    <row r="66" spans="1:69" x14ac:dyDescent="0.3">
      <c r="A66" s="17">
        <v>64</v>
      </c>
      <c r="B66" s="18"/>
      <c r="C66" s="18"/>
      <c r="D66" s="19"/>
      <c r="E66" s="20"/>
      <c r="F66" s="21"/>
      <c r="G66" s="22"/>
      <c r="H66" s="31">
        <v>80</v>
      </c>
      <c r="I66" s="25">
        <v>20</v>
      </c>
      <c r="J66" s="40"/>
      <c r="K66" s="36" t="str">
        <f t="shared" si="1"/>
        <v/>
      </c>
      <c r="L66" s="18"/>
      <c r="M66" s="36" t="str">
        <f t="shared" si="2"/>
        <v/>
      </c>
      <c r="N66" s="36" t="str">
        <f t="shared" si="3"/>
        <v/>
      </c>
      <c r="O66" s="35" t="str">
        <f>IFERROR(VLOOKUP(N66,INSTRUCTION!$J$1:$K$101,2),"")</f>
        <v/>
      </c>
      <c r="P66" s="36" t="str">
        <f t="shared" si="4"/>
        <v/>
      </c>
      <c r="Q66" s="37" t="str">
        <f t="shared" si="5"/>
        <v/>
      </c>
      <c r="R66" s="36" t="str">
        <f t="shared" si="6"/>
        <v/>
      </c>
      <c r="S66" s="18"/>
      <c r="T66" s="36" t="str">
        <f t="shared" si="7"/>
        <v/>
      </c>
      <c r="U66" s="18"/>
      <c r="V66" s="36" t="str">
        <f t="shared" si="8"/>
        <v/>
      </c>
      <c r="W66" s="36" t="str">
        <f t="shared" si="9"/>
        <v/>
      </c>
      <c r="X66" s="35" t="str">
        <f>IFERROR(VLOOKUP(W66,INSTRUCTION!$J$1:$K$101,2),"")</f>
        <v/>
      </c>
      <c r="Y66" s="36" t="str">
        <f t="shared" si="10"/>
        <v/>
      </c>
      <c r="Z66" s="18"/>
      <c r="AA66" s="18"/>
      <c r="AB66" s="36" t="str">
        <f t="shared" si="11"/>
        <v/>
      </c>
      <c r="AC66" s="18"/>
      <c r="AD66" s="36" t="str">
        <f t="shared" si="12"/>
        <v/>
      </c>
      <c r="AE66" s="18"/>
      <c r="AF66" s="36" t="str">
        <f t="shared" si="13"/>
        <v/>
      </c>
      <c r="AG66" s="36" t="str">
        <f t="shared" si="14"/>
        <v/>
      </c>
      <c r="AH66" s="35" t="str">
        <f>IFERROR(VLOOKUP(AG66,INSTRUCTION!$J$1:$K$101,2),"")</f>
        <v/>
      </c>
      <c r="AI66" s="36" t="str">
        <f t="shared" si="15"/>
        <v/>
      </c>
      <c r="AJ66" s="18"/>
      <c r="AK66" s="18"/>
      <c r="AL66" s="36" t="str">
        <f t="shared" si="16"/>
        <v/>
      </c>
      <c r="AM66" s="40"/>
      <c r="AN66" s="36" t="str">
        <f t="shared" si="17"/>
        <v/>
      </c>
      <c r="AO66" s="18"/>
      <c r="AP66" s="36" t="str">
        <f t="shared" si="18"/>
        <v/>
      </c>
      <c r="AQ66" s="36" t="str">
        <f t="shared" si="19"/>
        <v/>
      </c>
      <c r="AR66" s="35" t="str">
        <f>IFERROR(VLOOKUP(AQ66,INSTRUCTION!$J$1:$K$101,2),"")</f>
        <v/>
      </c>
      <c r="AS66" s="36" t="str">
        <f t="shared" si="20"/>
        <v/>
      </c>
      <c r="AT66" s="18"/>
      <c r="AU66" s="18"/>
      <c r="AV66" s="36" t="str">
        <f t="shared" si="21"/>
        <v/>
      </c>
      <c r="AW66" s="18"/>
      <c r="AX66" s="36" t="str">
        <f t="shared" si="22"/>
        <v/>
      </c>
      <c r="AY66" s="18"/>
      <c r="AZ66" s="36" t="str">
        <f t="shared" si="23"/>
        <v/>
      </c>
      <c r="BA66" s="36" t="str">
        <f t="shared" si="24"/>
        <v/>
      </c>
      <c r="BB66" s="35" t="str">
        <f>IFERROR(VLOOKUP(BA66,INSTRUCTION!$J$1:$K$101,2),"")</f>
        <v/>
      </c>
      <c r="BC66" s="36" t="str">
        <f t="shared" si="25"/>
        <v/>
      </c>
      <c r="BD66" s="18"/>
      <c r="BE66" s="40"/>
      <c r="BF66" s="36" t="str">
        <f t="shared" si="26"/>
        <v/>
      </c>
      <c r="BG66" s="18"/>
      <c r="BH66" s="36" t="str">
        <f t="shared" si="27"/>
        <v/>
      </c>
      <c r="BI66" s="18"/>
      <c r="BJ66" s="36" t="str">
        <f t="shared" si="28"/>
        <v/>
      </c>
      <c r="BK66" s="36" t="str">
        <f t="shared" si="29"/>
        <v/>
      </c>
      <c r="BL66" s="35" t="str">
        <f>IFERROR(VLOOKUP(BK66,INSTRUCTION!$J$1:$K$101,2),"")</f>
        <v/>
      </c>
      <c r="BM66" s="36" t="str">
        <f t="shared" si="30"/>
        <v/>
      </c>
      <c r="BN66" s="36" t="str">
        <f>IFERROR(SUMPRODUCT(LARGE((N66,W66,AG66,AQ66,BA66,BK66),{1,2,3,4,5})),"")</f>
        <v/>
      </c>
      <c r="BO66" s="36" t="str">
        <f t="shared" si="31"/>
        <v/>
      </c>
      <c r="BP66" s="36" t="str">
        <f t="shared" si="33"/>
        <v/>
      </c>
      <c r="BQ66" s="45" t="str">
        <f t="shared" si="32"/>
        <v/>
      </c>
    </row>
    <row r="67" spans="1:69" x14ac:dyDescent="0.3">
      <c r="A67" s="17">
        <v>65</v>
      </c>
      <c r="B67" s="18"/>
      <c r="C67" s="18"/>
      <c r="D67" s="19"/>
      <c r="E67" s="20"/>
      <c r="F67" s="21"/>
      <c r="G67" s="22"/>
      <c r="H67" s="31">
        <v>80</v>
      </c>
      <c r="I67" s="25">
        <v>20</v>
      </c>
      <c r="J67" s="40"/>
      <c r="K67" s="36" t="str">
        <f t="shared" si="1"/>
        <v/>
      </c>
      <c r="L67" s="18"/>
      <c r="M67" s="36" t="str">
        <f t="shared" si="2"/>
        <v/>
      </c>
      <c r="N67" s="36" t="str">
        <f t="shared" si="3"/>
        <v/>
      </c>
      <c r="O67" s="35" t="str">
        <f>IFERROR(VLOOKUP(N67,INSTRUCTION!$J$1:$K$101,2),"")</f>
        <v/>
      </c>
      <c r="P67" s="36" t="str">
        <f t="shared" si="4"/>
        <v/>
      </c>
      <c r="Q67" s="37" t="str">
        <f t="shared" si="5"/>
        <v/>
      </c>
      <c r="R67" s="36" t="str">
        <f t="shared" si="6"/>
        <v/>
      </c>
      <c r="S67" s="18"/>
      <c r="T67" s="36" t="str">
        <f t="shared" si="7"/>
        <v/>
      </c>
      <c r="U67" s="18"/>
      <c r="V67" s="36" t="str">
        <f t="shared" si="8"/>
        <v/>
      </c>
      <c r="W67" s="36" t="str">
        <f t="shared" si="9"/>
        <v/>
      </c>
      <c r="X67" s="35" t="str">
        <f>IFERROR(VLOOKUP(W67,INSTRUCTION!$J$1:$K$101,2),"")</f>
        <v/>
      </c>
      <c r="Y67" s="36" t="str">
        <f t="shared" si="10"/>
        <v/>
      </c>
      <c r="Z67" s="18"/>
      <c r="AA67" s="18"/>
      <c r="AB67" s="36" t="str">
        <f t="shared" si="11"/>
        <v/>
      </c>
      <c r="AC67" s="18"/>
      <c r="AD67" s="36" t="str">
        <f t="shared" si="12"/>
        <v/>
      </c>
      <c r="AE67" s="18"/>
      <c r="AF67" s="36" t="str">
        <f t="shared" si="13"/>
        <v/>
      </c>
      <c r="AG67" s="36" t="str">
        <f t="shared" si="14"/>
        <v/>
      </c>
      <c r="AH67" s="35" t="str">
        <f>IFERROR(VLOOKUP(AG67,INSTRUCTION!$J$1:$K$101,2),"")</f>
        <v/>
      </c>
      <c r="AI67" s="36" t="str">
        <f t="shared" si="15"/>
        <v/>
      </c>
      <c r="AJ67" s="18"/>
      <c r="AK67" s="18"/>
      <c r="AL67" s="36" t="str">
        <f t="shared" si="16"/>
        <v/>
      </c>
      <c r="AM67" s="40"/>
      <c r="AN67" s="36" t="str">
        <f t="shared" si="17"/>
        <v/>
      </c>
      <c r="AO67" s="18"/>
      <c r="AP67" s="36" t="str">
        <f t="shared" si="18"/>
        <v/>
      </c>
      <c r="AQ67" s="36" t="str">
        <f t="shared" si="19"/>
        <v/>
      </c>
      <c r="AR67" s="35" t="str">
        <f>IFERROR(VLOOKUP(AQ67,INSTRUCTION!$J$1:$K$101,2),"")</f>
        <v/>
      </c>
      <c r="AS67" s="36" t="str">
        <f t="shared" si="20"/>
        <v/>
      </c>
      <c r="AT67" s="18"/>
      <c r="AU67" s="18"/>
      <c r="AV67" s="36" t="str">
        <f t="shared" si="21"/>
        <v/>
      </c>
      <c r="AW67" s="18"/>
      <c r="AX67" s="36" t="str">
        <f t="shared" si="22"/>
        <v/>
      </c>
      <c r="AY67" s="18"/>
      <c r="AZ67" s="36" t="str">
        <f t="shared" si="23"/>
        <v/>
      </c>
      <c r="BA67" s="36" t="str">
        <f t="shared" si="24"/>
        <v/>
      </c>
      <c r="BB67" s="35" t="str">
        <f>IFERROR(VLOOKUP(BA67,INSTRUCTION!$J$1:$K$101,2),"")</f>
        <v/>
      </c>
      <c r="BC67" s="36" t="str">
        <f t="shared" si="25"/>
        <v/>
      </c>
      <c r="BD67" s="18"/>
      <c r="BE67" s="40"/>
      <c r="BF67" s="36" t="str">
        <f t="shared" si="26"/>
        <v/>
      </c>
      <c r="BG67" s="18"/>
      <c r="BH67" s="36" t="str">
        <f t="shared" si="27"/>
        <v/>
      </c>
      <c r="BI67" s="18"/>
      <c r="BJ67" s="36" t="str">
        <f t="shared" si="28"/>
        <v/>
      </c>
      <c r="BK67" s="36" t="str">
        <f t="shared" si="29"/>
        <v/>
      </c>
      <c r="BL67" s="35" t="str">
        <f>IFERROR(VLOOKUP(BK67,INSTRUCTION!$J$1:$K$101,2),"")</f>
        <v/>
      </c>
      <c r="BM67" s="36" t="str">
        <f t="shared" si="30"/>
        <v/>
      </c>
      <c r="BN67" s="36" t="str">
        <f>IFERROR(SUMPRODUCT(LARGE((N67,W67,AG67,AQ67,BA67,BK67),{1,2,3,4,5})),"")</f>
        <v/>
      </c>
      <c r="BO67" s="36" t="str">
        <f t="shared" si="31"/>
        <v/>
      </c>
      <c r="BP67" s="36" t="str">
        <f t="shared" si="33"/>
        <v/>
      </c>
      <c r="BQ67" s="45" t="str">
        <f t="shared" si="32"/>
        <v/>
      </c>
    </row>
    <row r="68" spans="1:69" x14ac:dyDescent="0.3">
      <c r="A68" s="17">
        <v>66</v>
      </c>
      <c r="B68" s="18"/>
      <c r="C68" s="18"/>
      <c r="D68" s="19"/>
      <c r="E68" s="20"/>
      <c r="F68" s="21"/>
      <c r="G68" s="22"/>
      <c r="H68" s="31">
        <v>80</v>
      </c>
      <c r="I68" s="25">
        <v>20</v>
      </c>
      <c r="J68" s="40"/>
      <c r="K68" s="36" t="str">
        <f t="shared" ref="K68:K131" si="34">IF(OR(J68=0,J68="AB"),"",IF(J68/H68*100&gt;=90,"O",IF(J68/H68*100&gt;=80,"A+",IF(J68/H68*100&gt;=70,"A",IF(J68/H68*100&gt;=60,"B+",IF(J68/H68*100&gt;=50,"B",IF(J68/H68*100&gt;=40,"C",IF(J68/H68*100&gt;=30,"P","F"))))))))</f>
        <v/>
      </c>
      <c r="L68" s="18"/>
      <c r="M68" s="36" t="str">
        <f t="shared" ref="M68:M131" si="35">IF(OR(L68="",L68="AB"),"",IF(L68/I68*100&gt;=90,"O",IF(L68/I68*100&gt;=80,"A+",IF(L68/I68*100&gt;=70,"A",IF(L68/I68*100&gt;=60,"B+",IF(L68/I68*100&gt;=50,"B",IF(L68/I68*100&gt;=40,"C",IF(L68/I68*100&gt;=30,"P","F"))))))))</f>
        <v/>
      </c>
      <c r="N68" s="36" t="str">
        <f t="shared" ref="N68:N131" si="36">IF(SUM(J68,L68)=0,"",SUM(J68,L68))</f>
        <v/>
      </c>
      <c r="O68" s="35" t="str">
        <f>IFERROR(VLOOKUP(N68,INSTRUCTION!$J$1:$K$101,2),"")</f>
        <v/>
      </c>
      <c r="P68" s="36" t="str">
        <f t="shared" ref="P68:P131" si="37">IF(O68="","",IF(OR(J68="AB",L68="AB",K68="F",M68="F"),"N.A.",IF(N68&gt;=90,"O",IF(N68&gt;=80,"A+",IF(N68&gt;=70,"A",IF(N68&gt;=60,"B+",IF(N68&gt;=50,"B",IF(N68&gt;=40,"C",IF(N68&gt;=30,"P",IF(N68=0,"","F"))))))))))</f>
        <v/>
      </c>
      <c r="Q68" s="37" t="str">
        <f t="shared" ref="Q68:Q131" si="38">IF(S68="","",80)</f>
        <v/>
      </c>
      <c r="R68" s="36" t="str">
        <f t="shared" ref="R68:R131" si="39">IF(U68="","",20)</f>
        <v/>
      </c>
      <c r="S68" s="18"/>
      <c r="T68" s="36" t="str">
        <f t="shared" ref="T68:T131" si="40">IF(OR(S68="",S68="AB"),"",IF(S68/Q68*100&gt;=90,"O",IF(S68/Q68*100&gt;=80,"A+",IF(S68/Q68*100&gt;=70,"A",IF(S68/Q68*100&gt;=60,"B+",IF(S68/Q68*100&gt;=50,"B",IF(S68/Q68*100&gt;=40,"C",IF(S68/Q68*100&gt;=30,"P","F"))))))))</f>
        <v/>
      </c>
      <c r="U68" s="18"/>
      <c r="V68" s="36" t="str">
        <f t="shared" ref="V68:V131" si="41">IF(OR(U68="",U68="AB"),"",IF(U68/R68*100&gt;=90,"O",IF(U68/R68*100&gt;=80,"A+",IF(U68/R68*100&gt;=70,"A",IF(U68/R68*100&gt;=60,"B+",IF(U68/R68*100&gt;=50,"B",IF(U68/R68*100&gt;=40,"C",IF(U68/R68*100&gt;=30,"P","F"))))))))</f>
        <v/>
      </c>
      <c r="W68" s="36" t="str">
        <f t="shared" ref="W68:W131" si="42">IF(SUM(S68,U68)=0,"",SUM(S68,U68))</f>
        <v/>
      </c>
      <c r="X68" s="35" t="str">
        <f>IFERROR(VLOOKUP(W68,INSTRUCTION!$J$1:$K$101,2),"")</f>
        <v/>
      </c>
      <c r="Y68" s="36" t="str">
        <f t="shared" ref="Y68:Y131" si="43">IF(X68="","",IF(OR(S68="AB",U68="AB",T68="F",V68="F"),"N.A.",IF(W68&gt;=90,"O",IF(W68&gt;=80,"A+",IF(W68&gt;=70,"A",IF(W68&gt;=60,"B+",IF(W68&gt;=50,"B",IF(W68&gt;=40,"C",IF(W68&gt;=30,"P",IF(W68=0,"","F"))))))))))</f>
        <v/>
      </c>
      <c r="Z68" s="18"/>
      <c r="AA68" s="18"/>
      <c r="AB68" s="36" t="str">
        <f t="shared" ref="AB68:AB131" si="44">IF(AA68="","",100-AA68)</f>
        <v/>
      </c>
      <c r="AC68" s="18"/>
      <c r="AD68" s="36" t="str">
        <f t="shared" ref="AD68:AD131" si="45">IF(OR(AC68="",AC68="AB"),"",IF(AC68/AA68*100&gt;=90,"O",IF(AC68/AA68*100&gt;=80,"A+",IF(AC68/AA68*100&gt;=70,"A",IF(AC68/AA68*100&gt;=60,"B+",IF(AC68/AA68*100&gt;=50,"B",IF(AC68/AA68*100&gt;=40,"C",IF(AC68/AA68*100&gt;=30,"P","F"))))))))</f>
        <v/>
      </c>
      <c r="AE68" s="18"/>
      <c r="AF68" s="36" t="str">
        <f t="shared" ref="AF68:AF131" si="46">IF(OR(AE68="",AE68="AB"),"",IF(AE68/AB68*100&gt;=90,"O",IF(AE68/AB68*100&gt;=80,"A+",IF(AE68/AB68*100&gt;=70,"A",IF(AE68/AB68*100&gt;=60,"B+",IF(AE68/AB68*100&gt;=50,"B",IF(AE68/AB68*100&gt;=40,"C",IF(AE68/AB68*100&gt;=30,"P","F"))))))))</f>
        <v/>
      </c>
      <c r="AG68" s="36" t="str">
        <f t="shared" ref="AG68:AG131" si="47">IF(SUM(AC68,AE68)=0,"",SUM(AC68,AE68))</f>
        <v/>
      </c>
      <c r="AH68" s="35" t="str">
        <f>IFERROR(VLOOKUP(AG68,INSTRUCTION!$J$1:$K$101,2),"")</f>
        <v/>
      </c>
      <c r="AI68" s="36" t="str">
        <f t="shared" ref="AI68:AI131" si="48">IF(AH68="","",IF(OR(AC68="AB",AE68="AB",AD68="F",AF68="F"),"N.A.",IF(AG68&gt;=90,"O",IF(AG68&gt;=80,"A+",IF(AG68&gt;=70,"A",IF(AG68&gt;=60,"B+",IF(AG68&gt;=50,"B",IF(AG68&gt;=40,"C",IF(AG68&gt;=30,"P",IF(AG68=0,"","F"))))))))))</f>
        <v/>
      </c>
      <c r="AJ68" s="18"/>
      <c r="AK68" s="18"/>
      <c r="AL68" s="36" t="str">
        <f t="shared" ref="AL68:AL131" si="49">IF(AK68="","",100-AK68)</f>
        <v/>
      </c>
      <c r="AM68" s="40"/>
      <c r="AN68" s="36" t="str">
        <f t="shared" ref="AN68:AN131" si="50">IF(OR(AM68="",AM68="AB"),"",IF(AM68/AK68*100&gt;=90,"O",IF(AM68/AK68*100&gt;=80,"A+",IF(AM68/AK68*100&gt;=70,"A",IF(AM68/AK68*100&gt;=60,"B+",IF(AM68/AK68*100&gt;=50,"B",IF(AM68/AK68*100&gt;=40,"C",IF(AM68/AK68*100&gt;=30,"P","F"))))))))</f>
        <v/>
      </c>
      <c r="AO68" s="18"/>
      <c r="AP68" s="36" t="str">
        <f t="shared" ref="AP68:AP131" si="51">IF(OR(AO68="",AO68="AB"),"",IF(AO68/AL68*100&gt;=90,"O",IF(AO68/AL68*100&gt;=80,"A+",IF(AO68/AL68*100&gt;=70,"A",IF(AO68/AL68*100&gt;=60,"B+",IF(AO68/AL68*100&gt;=50,"B",IF(AO68/AL68*100&gt;=40,"C",IF(AO68/AL68*100&gt;=30,"P","F"))))))))</f>
        <v/>
      </c>
      <c r="AQ68" s="36" t="str">
        <f t="shared" ref="AQ68:AQ131" si="52">IF(SUM(AM68,AO68)=0,"",SUM(AM68,AO68))</f>
        <v/>
      </c>
      <c r="AR68" s="35" t="str">
        <f>IFERROR(VLOOKUP(AQ68,INSTRUCTION!$J$1:$K$101,2),"")</f>
        <v/>
      </c>
      <c r="AS68" s="36" t="str">
        <f t="shared" ref="AS68:AS131" si="53">IF(AR68="","",IF(OR(AM68="AB",AO68="AB",AN68="F",AP68="F"),"N.A.",IF(AQ68&gt;=90,"O",IF(AQ68&gt;=80,"A+",IF(AQ68&gt;=70,"A",IF(AQ68&gt;=60,"B+",IF(AQ68&gt;=50,"B",IF(AQ68&gt;=40,"C",IF(AQ68&gt;=30,"P",IF(AQ68=0,"","F"))))))))))</f>
        <v/>
      </c>
      <c r="AT68" s="18"/>
      <c r="AU68" s="18"/>
      <c r="AV68" s="36" t="str">
        <f t="shared" ref="AV68:AV131" si="54">IF(AU68="","",100-AU68)</f>
        <v/>
      </c>
      <c r="AW68" s="18"/>
      <c r="AX68" s="36" t="str">
        <f t="shared" ref="AX68:AX131" si="55">IF(OR(AW68="",AW68="AB"),"",IF(AW68/AU68*100&gt;=90,"O",IF(AW68/AU68*100&gt;=80,"A+",IF(AW68/AU68*100&gt;=70,"A",IF(AW68/AU68*100&gt;=60,"B+",IF(AW68/AU68*100&gt;=50,"B",IF(AW68/AU68*100&gt;=40,"C",IF(AW68/AU68*100&gt;=30,"P","F"))))))))</f>
        <v/>
      </c>
      <c r="AY68" s="18"/>
      <c r="AZ68" s="36" t="str">
        <f t="shared" ref="AZ68:AZ131" si="56">IF(OR(AY68="",AY68="AB"),"",IF(AY68/AV68*100&gt;=90,"O",IF(AY68/AV68*100&gt;=80,"A+",IF(AY68/AV68*100&gt;=70,"A",IF(AY68/AV68*100&gt;=60,"B+",IF(AY68/AV68*100&gt;=50,"B",IF(AY68/AV68*100&gt;=40,"C",IF(AY68/AV68*100&gt;=30,"P","F"))))))))</f>
        <v/>
      </c>
      <c r="BA68" s="36" t="str">
        <f t="shared" ref="BA68:BA131" si="57">IF(SUM(AW68,AY68)=0,"",SUM(AW68,AY68))</f>
        <v/>
      </c>
      <c r="BB68" s="35" t="str">
        <f>IFERROR(VLOOKUP(BA68,INSTRUCTION!$J$1:$K$101,2),"")</f>
        <v/>
      </c>
      <c r="BC68" s="36" t="str">
        <f t="shared" ref="BC68:BC131" si="58">IF(BB68="","",IF(OR(AW68="AB",AY68="AB",AX68="F",AZ68="F"),"N.A.",IF(BA68&gt;=90,"O",IF(BA68&gt;=80,"A+",IF(BA68&gt;=70,"A",IF(BA68&gt;=60,"B+",IF(BA68&gt;=50,"B",IF(BA68&gt;=40,"C",IF(BA68&gt;=30,"P",IF(BA68=0,"","F"))))))))))</f>
        <v/>
      </c>
      <c r="BD68" s="18"/>
      <c r="BE68" s="40"/>
      <c r="BF68" s="36" t="str">
        <f t="shared" ref="BF68:BF131" si="59">IF(BE68="","",100-BE68)</f>
        <v/>
      </c>
      <c r="BG68" s="18"/>
      <c r="BH68" s="36" t="str">
        <f t="shared" ref="BH68:BH131" si="60">IF(OR(BG68="",BG68="AB"),"",IF(BG68/BE68*100&gt;=90,"O",IF(BG68/BE68*100&gt;=80,"A+",IF(BG68/BE68*100&gt;=70,"A",IF(BG68/BE68*100&gt;=60,"B+",IF(BG68/BE68*100&gt;=50,"B",IF(BG68/BE68*100&gt;=40,"C",IF(BG68/BE68*100&gt;=30,"P","F"))))))))</f>
        <v/>
      </c>
      <c r="BI68" s="18"/>
      <c r="BJ68" s="36" t="str">
        <f t="shared" ref="BJ68:BJ131" si="61">IF(OR(BI68="",BI68="AB"),"",IF(BI68/BF68*100&gt;=90,"O",IF(BI68/BF68*100&gt;=80,"A+",IF(BI68/BF68*100&gt;=70,"A",IF(BI68/BF68*100&gt;=60,"B+",IF(BI68/BF68*100&gt;=50,"B",IF(BI68/BF68*100&gt;=40,"C",IF(BI68/BF68*100&gt;=30,"P","F"))))))))</f>
        <v/>
      </c>
      <c r="BK68" s="36" t="str">
        <f t="shared" ref="BK68:BK131" si="62">IF(SUM(BG68,BI68)=0,"",SUM(BG68,BI68))</f>
        <v/>
      </c>
      <c r="BL68" s="35" t="str">
        <f>IFERROR(VLOOKUP(BK68,INSTRUCTION!$J$1:$K$101,2),"")</f>
        <v/>
      </c>
      <c r="BM68" s="36" t="str">
        <f t="shared" ref="BM68:BM131" si="63">IF(BL68="","",IF(OR(BG68="AB",BI68="AB",BH68="F",BJ68="F"),"N.A.",IF(BK68&gt;=90,"O",IF(BK68&gt;=80,"A+",IF(BK68&gt;=70,"A",IF(BK68&gt;=60,"B+",IF(BK68&gt;=50,"B",IF(BK68&gt;=40,"C",IF(BK68&gt;=30,"P",IF(BK68=0,"","F"))))))))))</f>
        <v/>
      </c>
      <c r="BN68" s="36" t="str">
        <f>IFERROR(SUMPRODUCT(LARGE((N68,W68,AG68,AQ68,BA68,BK68),{1,2,3,4,5})),"")</f>
        <v/>
      </c>
      <c r="BO68" s="36" t="str">
        <f t="shared" ref="BO68:BO131" si="64">IFERROR(ROUND(BN68/5,2),"")</f>
        <v/>
      </c>
      <c r="BP68" s="36" t="str">
        <f t="shared" si="33"/>
        <v/>
      </c>
      <c r="BQ68" s="45" t="str">
        <f t="shared" ref="BQ68:BQ131" si="65">IF(BN68="","",IF(OR(P68="N.A.",Y68="N.A."),"FAILED",IF((COUNTIF(AI68:BM68,"N.A.")&gt;1),"FAILED","PASSED")))</f>
        <v/>
      </c>
    </row>
    <row r="69" spans="1:69" x14ac:dyDescent="0.3">
      <c r="A69" s="17">
        <v>67</v>
      </c>
      <c r="B69" s="18"/>
      <c r="C69" s="18"/>
      <c r="D69" s="19"/>
      <c r="E69" s="20"/>
      <c r="F69" s="21"/>
      <c r="G69" s="22"/>
      <c r="H69" s="31">
        <v>80</v>
      </c>
      <c r="I69" s="25">
        <v>20</v>
      </c>
      <c r="J69" s="40"/>
      <c r="K69" s="36" t="str">
        <f t="shared" si="34"/>
        <v/>
      </c>
      <c r="L69" s="18"/>
      <c r="M69" s="36" t="str">
        <f t="shared" si="35"/>
        <v/>
      </c>
      <c r="N69" s="36" t="str">
        <f t="shared" si="36"/>
        <v/>
      </c>
      <c r="O69" s="35" t="str">
        <f>IFERROR(VLOOKUP(N69,INSTRUCTION!$J$1:$K$101,2),"")</f>
        <v/>
      </c>
      <c r="P69" s="36" t="str">
        <f t="shared" si="37"/>
        <v/>
      </c>
      <c r="Q69" s="37" t="str">
        <f t="shared" si="38"/>
        <v/>
      </c>
      <c r="R69" s="36" t="str">
        <f t="shared" si="39"/>
        <v/>
      </c>
      <c r="S69" s="18"/>
      <c r="T69" s="36" t="str">
        <f t="shared" si="40"/>
        <v/>
      </c>
      <c r="U69" s="18"/>
      <c r="V69" s="36" t="str">
        <f t="shared" si="41"/>
        <v/>
      </c>
      <c r="W69" s="36" t="str">
        <f t="shared" si="42"/>
        <v/>
      </c>
      <c r="X69" s="35" t="str">
        <f>IFERROR(VLOOKUP(W69,INSTRUCTION!$J$1:$K$101,2),"")</f>
        <v/>
      </c>
      <c r="Y69" s="36" t="str">
        <f t="shared" si="43"/>
        <v/>
      </c>
      <c r="Z69" s="18"/>
      <c r="AA69" s="18"/>
      <c r="AB69" s="36" t="str">
        <f t="shared" si="44"/>
        <v/>
      </c>
      <c r="AC69" s="18"/>
      <c r="AD69" s="36" t="str">
        <f t="shared" si="45"/>
        <v/>
      </c>
      <c r="AE69" s="18"/>
      <c r="AF69" s="36" t="str">
        <f t="shared" si="46"/>
        <v/>
      </c>
      <c r="AG69" s="36" t="str">
        <f t="shared" si="47"/>
        <v/>
      </c>
      <c r="AH69" s="35" t="str">
        <f>IFERROR(VLOOKUP(AG69,INSTRUCTION!$J$1:$K$101,2),"")</f>
        <v/>
      </c>
      <c r="AI69" s="36" t="str">
        <f t="shared" si="48"/>
        <v/>
      </c>
      <c r="AJ69" s="18"/>
      <c r="AK69" s="18"/>
      <c r="AL69" s="36" t="str">
        <f t="shared" si="49"/>
        <v/>
      </c>
      <c r="AM69" s="40"/>
      <c r="AN69" s="36" t="str">
        <f t="shared" si="50"/>
        <v/>
      </c>
      <c r="AO69" s="18"/>
      <c r="AP69" s="36" t="str">
        <f t="shared" si="51"/>
        <v/>
      </c>
      <c r="AQ69" s="36" t="str">
        <f t="shared" si="52"/>
        <v/>
      </c>
      <c r="AR69" s="35" t="str">
        <f>IFERROR(VLOOKUP(AQ69,INSTRUCTION!$J$1:$K$101,2),"")</f>
        <v/>
      </c>
      <c r="AS69" s="36" t="str">
        <f t="shared" si="53"/>
        <v/>
      </c>
      <c r="AT69" s="18"/>
      <c r="AU69" s="18"/>
      <c r="AV69" s="36" t="str">
        <f t="shared" si="54"/>
        <v/>
      </c>
      <c r="AW69" s="18"/>
      <c r="AX69" s="36" t="str">
        <f t="shared" si="55"/>
        <v/>
      </c>
      <c r="AY69" s="18"/>
      <c r="AZ69" s="36" t="str">
        <f t="shared" si="56"/>
        <v/>
      </c>
      <c r="BA69" s="36" t="str">
        <f t="shared" si="57"/>
        <v/>
      </c>
      <c r="BB69" s="35" t="str">
        <f>IFERROR(VLOOKUP(BA69,INSTRUCTION!$J$1:$K$101,2),"")</f>
        <v/>
      </c>
      <c r="BC69" s="36" t="str">
        <f t="shared" si="58"/>
        <v/>
      </c>
      <c r="BD69" s="18"/>
      <c r="BE69" s="40"/>
      <c r="BF69" s="36" t="str">
        <f t="shared" si="59"/>
        <v/>
      </c>
      <c r="BG69" s="18"/>
      <c r="BH69" s="36" t="str">
        <f t="shared" si="60"/>
        <v/>
      </c>
      <c r="BI69" s="18"/>
      <c r="BJ69" s="36" t="str">
        <f t="shared" si="61"/>
        <v/>
      </c>
      <c r="BK69" s="36" t="str">
        <f t="shared" si="62"/>
        <v/>
      </c>
      <c r="BL69" s="35" t="str">
        <f>IFERROR(VLOOKUP(BK69,INSTRUCTION!$J$1:$K$101,2),"")</f>
        <v/>
      </c>
      <c r="BM69" s="36" t="str">
        <f t="shared" si="63"/>
        <v/>
      </c>
      <c r="BN69" s="36" t="str">
        <f>IFERROR(SUMPRODUCT(LARGE((N69,W69,AG69,AQ69,BA69,BK69),{1,2,3,4,5})),"")</f>
        <v/>
      </c>
      <c r="BO69" s="36" t="str">
        <f t="shared" si="64"/>
        <v/>
      </c>
      <c r="BP69" s="36" t="str">
        <f t="shared" si="33"/>
        <v/>
      </c>
      <c r="BQ69" s="45" t="str">
        <f t="shared" si="65"/>
        <v/>
      </c>
    </row>
    <row r="70" spans="1:69" x14ac:dyDescent="0.3">
      <c r="A70" s="17">
        <v>68</v>
      </c>
      <c r="B70" s="18"/>
      <c r="C70" s="18"/>
      <c r="D70" s="19"/>
      <c r="E70" s="20"/>
      <c r="F70" s="21"/>
      <c r="G70" s="22"/>
      <c r="H70" s="31">
        <v>80</v>
      </c>
      <c r="I70" s="25">
        <v>20</v>
      </c>
      <c r="J70" s="40"/>
      <c r="K70" s="36" t="str">
        <f t="shared" si="34"/>
        <v/>
      </c>
      <c r="L70" s="18"/>
      <c r="M70" s="36" t="str">
        <f t="shared" si="35"/>
        <v/>
      </c>
      <c r="N70" s="36" t="str">
        <f t="shared" si="36"/>
        <v/>
      </c>
      <c r="O70" s="35" t="str">
        <f>IFERROR(VLOOKUP(N70,INSTRUCTION!$J$1:$K$101,2),"")</f>
        <v/>
      </c>
      <c r="P70" s="36" t="str">
        <f t="shared" si="37"/>
        <v/>
      </c>
      <c r="Q70" s="37" t="str">
        <f t="shared" si="38"/>
        <v/>
      </c>
      <c r="R70" s="36" t="str">
        <f t="shared" si="39"/>
        <v/>
      </c>
      <c r="S70" s="18"/>
      <c r="T70" s="36" t="str">
        <f t="shared" si="40"/>
        <v/>
      </c>
      <c r="U70" s="18"/>
      <c r="V70" s="36" t="str">
        <f t="shared" si="41"/>
        <v/>
      </c>
      <c r="W70" s="36" t="str">
        <f t="shared" si="42"/>
        <v/>
      </c>
      <c r="X70" s="35" t="str">
        <f>IFERROR(VLOOKUP(W70,INSTRUCTION!$J$1:$K$101,2),"")</f>
        <v/>
      </c>
      <c r="Y70" s="36" t="str">
        <f t="shared" si="43"/>
        <v/>
      </c>
      <c r="Z70" s="18"/>
      <c r="AA70" s="18"/>
      <c r="AB70" s="36" t="str">
        <f t="shared" si="44"/>
        <v/>
      </c>
      <c r="AC70" s="18"/>
      <c r="AD70" s="36" t="str">
        <f t="shared" si="45"/>
        <v/>
      </c>
      <c r="AE70" s="18"/>
      <c r="AF70" s="36" t="str">
        <f t="shared" si="46"/>
        <v/>
      </c>
      <c r="AG70" s="36" t="str">
        <f t="shared" si="47"/>
        <v/>
      </c>
      <c r="AH70" s="35" t="str">
        <f>IFERROR(VLOOKUP(AG70,INSTRUCTION!$J$1:$K$101,2),"")</f>
        <v/>
      </c>
      <c r="AI70" s="36" t="str">
        <f t="shared" si="48"/>
        <v/>
      </c>
      <c r="AJ70" s="18"/>
      <c r="AK70" s="18"/>
      <c r="AL70" s="36" t="str">
        <f t="shared" si="49"/>
        <v/>
      </c>
      <c r="AM70" s="40"/>
      <c r="AN70" s="36" t="str">
        <f t="shared" si="50"/>
        <v/>
      </c>
      <c r="AO70" s="18"/>
      <c r="AP70" s="36" t="str">
        <f t="shared" si="51"/>
        <v/>
      </c>
      <c r="AQ70" s="36" t="str">
        <f t="shared" si="52"/>
        <v/>
      </c>
      <c r="AR70" s="35" t="str">
        <f>IFERROR(VLOOKUP(AQ70,INSTRUCTION!$J$1:$K$101,2),"")</f>
        <v/>
      </c>
      <c r="AS70" s="36" t="str">
        <f t="shared" si="53"/>
        <v/>
      </c>
      <c r="AT70" s="18"/>
      <c r="AU70" s="18"/>
      <c r="AV70" s="36" t="str">
        <f t="shared" si="54"/>
        <v/>
      </c>
      <c r="AW70" s="18"/>
      <c r="AX70" s="36" t="str">
        <f t="shared" si="55"/>
        <v/>
      </c>
      <c r="AY70" s="18"/>
      <c r="AZ70" s="36" t="str">
        <f t="shared" si="56"/>
        <v/>
      </c>
      <c r="BA70" s="36" t="str">
        <f t="shared" si="57"/>
        <v/>
      </c>
      <c r="BB70" s="35" t="str">
        <f>IFERROR(VLOOKUP(BA70,INSTRUCTION!$J$1:$K$101,2),"")</f>
        <v/>
      </c>
      <c r="BC70" s="36" t="str">
        <f t="shared" si="58"/>
        <v/>
      </c>
      <c r="BD70" s="18"/>
      <c r="BE70" s="40"/>
      <c r="BF70" s="36" t="str">
        <f t="shared" si="59"/>
        <v/>
      </c>
      <c r="BG70" s="18"/>
      <c r="BH70" s="36" t="str">
        <f t="shared" si="60"/>
        <v/>
      </c>
      <c r="BI70" s="18"/>
      <c r="BJ70" s="36" t="str">
        <f t="shared" si="61"/>
        <v/>
      </c>
      <c r="BK70" s="36" t="str">
        <f t="shared" si="62"/>
        <v/>
      </c>
      <c r="BL70" s="35" t="str">
        <f>IFERROR(VLOOKUP(BK70,INSTRUCTION!$J$1:$K$101,2),"")</f>
        <v/>
      </c>
      <c r="BM70" s="36" t="str">
        <f t="shared" si="63"/>
        <v/>
      </c>
      <c r="BN70" s="36" t="str">
        <f>IFERROR(SUMPRODUCT(LARGE((N70,W70,AG70,AQ70,BA70,BK70),{1,2,3,4,5})),"")</f>
        <v/>
      </c>
      <c r="BO70" s="36" t="str">
        <f t="shared" si="64"/>
        <v/>
      </c>
      <c r="BP70" s="36" t="str">
        <f t="shared" ref="BP70:BP133" si="66">IF(BO70="","",IF(BO70&gt;=90,"O",IF(BO70&gt;=80,"A+",IF(BO70&gt;=70,"A",IF(BO70&gt;=60,"B+",IF(BO70&gt;=50,"B",IF(BO70&gt;=40,"C",IF(BO70&gt;=30,"P",IF(BO70=0,"","F")))))))))</f>
        <v/>
      </c>
      <c r="BQ70" s="45" t="str">
        <f t="shared" si="65"/>
        <v/>
      </c>
    </row>
    <row r="71" spans="1:69" x14ac:dyDescent="0.3">
      <c r="A71" s="17">
        <v>69</v>
      </c>
      <c r="B71" s="18"/>
      <c r="C71" s="18"/>
      <c r="D71" s="19"/>
      <c r="E71" s="20"/>
      <c r="F71" s="21"/>
      <c r="G71" s="22"/>
      <c r="H71" s="31">
        <v>80</v>
      </c>
      <c r="I71" s="25">
        <v>20</v>
      </c>
      <c r="J71" s="40"/>
      <c r="K71" s="36" t="str">
        <f t="shared" si="34"/>
        <v/>
      </c>
      <c r="L71" s="18"/>
      <c r="M71" s="36" t="str">
        <f t="shared" si="35"/>
        <v/>
      </c>
      <c r="N71" s="36" t="str">
        <f t="shared" si="36"/>
        <v/>
      </c>
      <c r="O71" s="35" t="str">
        <f>IFERROR(VLOOKUP(N71,INSTRUCTION!$J$1:$K$101,2),"")</f>
        <v/>
      </c>
      <c r="P71" s="36" t="str">
        <f t="shared" si="37"/>
        <v/>
      </c>
      <c r="Q71" s="37" t="str">
        <f t="shared" si="38"/>
        <v/>
      </c>
      <c r="R71" s="36" t="str">
        <f t="shared" si="39"/>
        <v/>
      </c>
      <c r="S71" s="18"/>
      <c r="T71" s="36" t="str">
        <f t="shared" si="40"/>
        <v/>
      </c>
      <c r="U71" s="18"/>
      <c r="V71" s="36" t="str">
        <f t="shared" si="41"/>
        <v/>
      </c>
      <c r="W71" s="36" t="str">
        <f t="shared" si="42"/>
        <v/>
      </c>
      <c r="X71" s="35" t="str">
        <f>IFERROR(VLOOKUP(W71,INSTRUCTION!$J$1:$K$101,2),"")</f>
        <v/>
      </c>
      <c r="Y71" s="36" t="str">
        <f t="shared" si="43"/>
        <v/>
      </c>
      <c r="Z71" s="18"/>
      <c r="AA71" s="18"/>
      <c r="AB71" s="36" t="str">
        <f t="shared" si="44"/>
        <v/>
      </c>
      <c r="AC71" s="18"/>
      <c r="AD71" s="36" t="str">
        <f t="shared" si="45"/>
        <v/>
      </c>
      <c r="AE71" s="18"/>
      <c r="AF71" s="36" t="str">
        <f t="shared" si="46"/>
        <v/>
      </c>
      <c r="AG71" s="36" t="str">
        <f t="shared" si="47"/>
        <v/>
      </c>
      <c r="AH71" s="35" t="str">
        <f>IFERROR(VLOOKUP(AG71,INSTRUCTION!$J$1:$K$101,2),"")</f>
        <v/>
      </c>
      <c r="AI71" s="36" t="str">
        <f t="shared" si="48"/>
        <v/>
      </c>
      <c r="AJ71" s="18"/>
      <c r="AK71" s="18"/>
      <c r="AL71" s="36" t="str">
        <f t="shared" si="49"/>
        <v/>
      </c>
      <c r="AM71" s="40"/>
      <c r="AN71" s="36" t="str">
        <f t="shared" si="50"/>
        <v/>
      </c>
      <c r="AO71" s="18"/>
      <c r="AP71" s="36" t="str">
        <f t="shared" si="51"/>
        <v/>
      </c>
      <c r="AQ71" s="36" t="str">
        <f t="shared" si="52"/>
        <v/>
      </c>
      <c r="AR71" s="35" t="str">
        <f>IFERROR(VLOOKUP(AQ71,INSTRUCTION!$J$1:$K$101,2),"")</f>
        <v/>
      </c>
      <c r="AS71" s="36" t="str">
        <f t="shared" si="53"/>
        <v/>
      </c>
      <c r="AT71" s="18"/>
      <c r="AU71" s="18"/>
      <c r="AV71" s="36" t="str">
        <f t="shared" si="54"/>
        <v/>
      </c>
      <c r="AW71" s="18"/>
      <c r="AX71" s="36" t="str">
        <f t="shared" si="55"/>
        <v/>
      </c>
      <c r="AY71" s="18"/>
      <c r="AZ71" s="36" t="str">
        <f t="shared" si="56"/>
        <v/>
      </c>
      <c r="BA71" s="36" t="str">
        <f t="shared" si="57"/>
        <v/>
      </c>
      <c r="BB71" s="35" t="str">
        <f>IFERROR(VLOOKUP(BA71,INSTRUCTION!$J$1:$K$101,2),"")</f>
        <v/>
      </c>
      <c r="BC71" s="36" t="str">
        <f t="shared" si="58"/>
        <v/>
      </c>
      <c r="BD71" s="18"/>
      <c r="BE71" s="40"/>
      <c r="BF71" s="36" t="str">
        <f t="shared" si="59"/>
        <v/>
      </c>
      <c r="BG71" s="18"/>
      <c r="BH71" s="36" t="str">
        <f t="shared" si="60"/>
        <v/>
      </c>
      <c r="BI71" s="18"/>
      <c r="BJ71" s="36" t="str">
        <f t="shared" si="61"/>
        <v/>
      </c>
      <c r="BK71" s="36" t="str">
        <f t="shared" si="62"/>
        <v/>
      </c>
      <c r="BL71" s="35" t="str">
        <f>IFERROR(VLOOKUP(BK71,INSTRUCTION!$J$1:$K$101,2),"")</f>
        <v/>
      </c>
      <c r="BM71" s="36" t="str">
        <f t="shared" si="63"/>
        <v/>
      </c>
      <c r="BN71" s="36" t="str">
        <f>IFERROR(SUMPRODUCT(LARGE((N71,W71,AG71,AQ71,BA71,BK71),{1,2,3,4,5})),"")</f>
        <v/>
      </c>
      <c r="BO71" s="36" t="str">
        <f t="shared" si="64"/>
        <v/>
      </c>
      <c r="BP71" s="36" t="str">
        <f t="shared" si="66"/>
        <v/>
      </c>
      <c r="BQ71" s="45" t="str">
        <f t="shared" si="65"/>
        <v/>
      </c>
    </row>
    <row r="72" spans="1:69" x14ac:dyDescent="0.3">
      <c r="A72" s="17">
        <v>70</v>
      </c>
      <c r="B72" s="18"/>
      <c r="C72" s="18"/>
      <c r="D72" s="19"/>
      <c r="E72" s="20"/>
      <c r="F72" s="21"/>
      <c r="G72" s="22"/>
      <c r="H72" s="31">
        <v>80</v>
      </c>
      <c r="I72" s="25">
        <v>20</v>
      </c>
      <c r="J72" s="40"/>
      <c r="K72" s="36" t="str">
        <f t="shared" si="34"/>
        <v/>
      </c>
      <c r="L72" s="18"/>
      <c r="M72" s="36" t="str">
        <f t="shared" si="35"/>
        <v/>
      </c>
      <c r="N72" s="36" t="str">
        <f t="shared" si="36"/>
        <v/>
      </c>
      <c r="O72" s="35" t="str">
        <f>IFERROR(VLOOKUP(N72,INSTRUCTION!$J$1:$K$101,2),"")</f>
        <v/>
      </c>
      <c r="P72" s="36" t="str">
        <f t="shared" si="37"/>
        <v/>
      </c>
      <c r="Q72" s="37" t="str">
        <f t="shared" si="38"/>
        <v/>
      </c>
      <c r="R72" s="36" t="str">
        <f t="shared" si="39"/>
        <v/>
      </c>
      <c r="S72" s="18"/>
      <c r="T72" s="36" t="str">
        <f t="shared" si="40"/>
        <v/>
      </c>
      <c r="U72" s="18"/>
      <c r="V72" s="36" t="str">
        <f t="shared" si="41"/>
        <v/>
      </c>
      <c r="W72" s="36" t="str">
        <f t="shared" si="42"/>
        <v/>
      </c>
      <c r="X72" s="35" t="str">
        <f>IFERROR(VLOOKUP(W72,INSTRUCTION!$J$1:$K$101,2),"")</f>
        <v/>
      </c>
      <c r="Y72" s="36" t="str">
        <f t="shared" si="43"/>
        <v/>
      </c>
      <c r="Z72" s="18"/>
      <c r="AA72" s="18"/>
      <c r="AB72" s="36" t="str">
        <f t="shared" si="44"/>
        <v/>
      </c>
      <c r="AC72" s="18"/>
      <c r="AD72" s="36" t="str">
        <f t="shared" si="45"/>
        <v/>
      </c>
      <c r="AE72" s="18"/>
      <c r="AF72" s="36" t="str">
        <f t="shared" si="46"/>
        <v/>
      </c>
      <c r="AG72" s="36" t="str">
        <f t="shared" si="47"/>
        <v/>
      </c>
      <c r="AH72" s="35" t="str">
        <f>IFERROR(VLOOKUP(AG72,INSTRUCTION!$J$1:$K$101,2),"")</f>
        <v/>
      </c>
      <c r="AI72" s="36" t="str">
        <f t="shared" si="48"/>
        <v/>
      </c>
      <c r="AJ72" s="18"/>
      <c r="AK72" s="18"/>
      <c r="AL72" s="36" t="str">
        <f t="shared" si="49"/>
        <v/>
      </c>
      <c r="AM72" s="40"/>
      <c r="AN72" s="36" t="str">
        <f t="shared" si="50"/>
        <v/>
      </c>
      <c r="AO72" s="18"/>
      <c r="AP72" s="36" t="str">
        <f t="shared" si="51"/>
        <v/>
      </c>
      <c r="AQ72" s="36" t="str">
        <f t="shared" si="52"/>
        <v/>
      </c>
      <c r="AR72" s="35" t="str">
        <f>IFERROR(VLOOKUP(AQ72,INSTRUCTION!$J$1:$K$101,2),"")</f>
        <v/>
      </c>
      <c r="AS72" s="36" t="str">
        <f t="shared" si="53"/>
        <v/>
      </c>
      <c r="AT72" s="18"/>
      <c r="AU72" s="18"/>
      <c r="AV72" s="36" t="str">
        <f t="shared" si="54"/>
        <v/>
      </c>
      <c r="AW72" s="18"/>
      <c r="AX72" s="36" t="str">
        <f t="shared" si="55"/>
        <v/>
      </c>
      <c r="AY72" s="18"/>
      <c r="AZ72" s="36" t="str">
        <f t="shared" si="56"/>
        <v/>
      </c>
      <c r="BA72" s="36" t="str">
        <f t="shared" si="57"/>
        <v/>
      </c>
      <c r="BB72" s="35" t="str">
        <f>IFERROR(VLOOKUP(BA72,INSTRUCTION!$J$1:$K$101,2),"")</f>
        <v/>
      </c>
      <c r="BC72" s="36" t="str">
        <f t="shared" si="58"/>
        <v/>
      </c>
      <c r="BD72" s="18"/>
      <c r="BE72" s="40"/>
      <c r="BF72" s="36" t="str">
        <f t="shared" si="59"/>
        <v/>
      </c>
      <c r="BG72" s="18"/>
      <c r="BH72" s="36" t="str">
        <f t="shared" si="60"/>
        <v/>
      </c>
      <c r="BI72" s="18"/>
      <c r="BJ72" s="36" t="str">
        <f t="shared" si="61"/>
        <v/>
      </c>
      <c r="BK72" s="36" t="str">
        <f t="shared" si="62"/>
        <v/>
      </c>
      <c r="BL72" s="35" t="str">
        <f>IFERROR(VLOOKUP(BK72,INSTRUCTION!$J$1:$K$101,2),"")</f>
        <v/>
      </c>
      <c r="BM72" s="36" t="str">
        <f t="shared" si="63"/>
        <v/>
      </c>
      <c r="BN72" s="36" t="str">
        <f>IFERROR(SUMPRODUCT(LARGE((N72,W72,AG72,AQ72,BA72,BK72),{1,2,3,4,5})),"")</f>
        <v/>
      </c>
      <c r="BO72" s="36" t="str">
        <f t="shared" si="64"/>
        <v/>
      </c>
      <c r="BP72" s="36" t="str">
        <f t="shared" si="66"/>
        <v/>
      </c>
      <c r="BQ72" s="45" t="str">
        <f t="shared" si="65"/>
        <v/>
      </c>
    </row>
    <row r="73" spans="1:69" x14ac:dyDescent="0.3">
      <c r="A73" s="17">
        <v>71</v>
      </c>
      <c r="B73" s="18"/>
      <c r="C73" s="18"/>
      <c r="D73" s="19"/>
      <c r="E73" s="20"/>
      <c r="F73" s="21"/>
      <c r="G73" s="22"/>
      <c r="H73" s="31">
        <v>80</v>
      </c>
      <c r="I73" s="25">
        <v>20</v>
      </c>
      <c r="J73" s="40"/>
      <c r="K73" s="36" t="str">
        <f t="shared" si="34"/>
        <v/>
      </c>
      <c r="L73" s="18"/>
      <c r="M73" s="36" t="str">
        <f t="shared" si="35"/>
        <v/>
      </c>
      <c r="N73" s="36" t="str">
        <f t="shared" si="36"/>
        <v/>
      </c>
      <c r="O73" s="35" t="str">
        <f>IFERROR(VLOOKUP(N73,INSTRUCTION!$J$1:$K$101,2),"")</f>
        <v/>
      </c>
      <c r="P73" s="36" t="str">
        <f t="shared" si="37"/>
        <v/>
      </c>
      <c r="Q73" s="37" t="str">
        <f t="shared" si="38"/>
        <v/>
      </c>
      <c r="R73" s="36" t="str">
        <f t="shared" si="39"/>
        <v/>
      </c>
      <c r="S73" s="18"/>
      <c r="T73" s="36" t="str">
        <f t="shared" si="40"/>
        <v/>
      </c>
      <c r="U73" s="18"/>
      <c r="V73" s="36" t="str">
        <f t="shared" si="41"/>
        <v/>
      </c>
      <c r="W73" s="36" t="str">
        <f t="shared" si="42"/>
        <v/>
      </c>
      <c r="X73" s="35" t="str">
        <f>IFERROR(VLOOKUP(W73,INSTRUCTION!$J$1:$K$101,2),"")</f>
        <v/>
      </c>
      <c r="Y73" s="36" t="str">
        <f t="shared" si="43"/>
        <v/>
      </c>
      <c r="Z73" s="18"/>
      <c r="AA73" s="18"/>
      <c r="AB73" s="36" t="str">
        <f t="shared" si="44"/>
        <v/>
      </c>
      <c r="AC73" s="18"/>
      <c r="AD73" s="36" t="str">
        <f t="shared" si="45"/>
        <v/>
      </c>
      <c r="AE73" s="18"/>
      <c r="AF73" s="36" t="str">
        <f t="shared" si="46"/>
        <v/>
      </c>
      <c r="AG73" s="36" t="str">
        <f t="shared" si="47"/>
        <v/>
      </c>
      <c r="AH73" s="35" t="str">
        <f>IFERROR(VLOOKUP(AG73,INSTRUCTION!$J$1:$K$101,2),"")</f>
        <v/>
      </c>
      <c r="AI73" s="36" t="str">
        <f t="shared" si="48"/>
        <v/>
      </c>
      <c r="AJ73" s="18"/>
      <c r="AK73" s="18"/>
      <c r="AL73" s="36" t="str">
        <f t="shared" si="49"/>
        <v/>
      </c>
      <c r="AM73" s="40"/>
      <c r="AN73" s="36" t="str">
        <f t="shared" si="50"/>
        <v/>
      </c>
      <c r="AO73" s="18"/>
      <c r="AP73" s="36" t="str">
        <f t="shared" si="51"/>
        <v/>
      </c>
      <c r="AQ73" s="36" t="str">
        <f t="shared" si="52"/>
        <v/>
      </c>
      <c r="AR73" s="35" t="str">
        <f>IFERROR(VLOOKUP(AQ73,INSTRUCTION!$J$1:$K$101,2),"")</f>
        <v/>
      </c>
      <c r="AS73" s="36" t="str">
        <f t="shared" si="53"/>
        <v/>
      </c>
      <c r="AT73" s="18"/>
      <c r="AU73" s="18"/>
      <c r="AV73" s="36" t="str">
        <f t="shared" si="54"/>
        <v/>
      </c>
      <c r="AW73" s="18"/>
      <c r="AX73" s="36" t="str">
        <f t="shared" si="55"/>
        <v/>
      </c>
      <c r="AY73" s="18"/>
      <c r="AZ73" s="36" t="str">
        <f t="shared" si="56"/>
        <v/>
      </c>
      <c r="BA73" s="36" t="str">
        <f t="shared" si="57"/>
        <v/>
      </c>
      <c r="BB73" s="35" t="str">
        <f>IFERROR(VLOOKUP(BA73,INSTRUCTION!$J$1:$K$101,2),"")</f>
        <v/>
      </c>
      <c r="BC73" s="36" t="str">
        <f t="shared" si="58"/>
        <v/>
      </c>
      <c r="BD73" s="18"/>
      <c r="BE73" s="40"/>
      <c r="BF73" s="36" t="str">
        <f t="shared" si="59"/>
        <v/>
      </c>
      <c r="BG73" s="18"/>
      <c r="BH73" s="36" t="str">
        <f t="shared" si="60"/>
        <v/>
      </c>
      <c r="BI73" s="18"/>
      <c r="BJ73" s="36" t="str">
        <f t="shared" si="61"/>
        <v/>
      </c>
      <c r="BK73" s="36" t="str">
        <f t="shared" si="62"/>
        <v/>
      </c>
      <c r="BL73" s="35" t="str">
        <f>IFERROR(VLOOKUP(BK73,INSTRUCTION!$J$1:$K$101,2),"")</f>
        <v/>
      </c>
      <c r="BM73" s="36" t="str">
        <f t="shared" si="63"/>
        <v/>
      </c>
      <c r="BN73" s="36" t="str">
        <f>IFERROR(SUMPRODUCT(LARGE((N73,W73,AG73,AQ73,BA73,BK73),{1,2,3,4,5})),"")</f>
        <v/>
      </c>
      <c r="BO73" s="36" t="str">
        <f t="shared" si="64"/>
        <v/>
      </c>
      <c r="BP73" s="36" t="str">
        <f t="shared" si="66"/>
        <v/>
      </c>
      <c r="BQ73" s="45" t="str">
        <f t="shared" si="65"/>
        <v/>
      </c>
    </row>
    <row r="74" spans="1:69" x14ac:dyDescent="0.3">
      <c r="A74" s="17">
        <v>72</v>
      </c>
      <c r="B74" s="18"/>
      <c r="C74" s="18"/>
      <c r="D74" s="19"/>
      <c r="E74" s="20"/>
      <c r="F74" s="21"/>
      <c r="G74" s="22"/>
      <c r="H74" s="31">
        <v>80</v>
      </c>
      <c r="I74" s="25">
        <v>20</v>
      </c>
      <c r="J74" s="40"/>
      <c r="K74" s="36" t="str">
        <f t="shared" si="34"/>
        <v/>
      </c>
      <c r="L74" s="18"/>
      <c r="M74" s="36" t="str">
        <f t="shared" si="35"/>
        <v/>
      </c>
      <c r="N74" s="36" t="str">
        <f t="shared" si="36"/>
        <v/>
      </c>
      <c r="O74" s="35" t="str">
        <f>IFERROR(VLOOKUP(N74,INSTRUCTION!$J$1:$K$101,2),"")</f>
        <v/>
      </c>
      <c r="P74" s="36" t="str">
        <f t="shared" si="37"/>
        <v/>
      </c>
      <c r="Q74" s="37" t="str">
        <f t="shared" si="38"/>
        <v/>
      </c>
      <c r="R74" s="36" t="str">
        <f t="shared" si="39"/>
        <v/>
      </c>
      <c r="S74" s="18"/>
      <c r="T74" s="36" t="str">
        <f t="shared" si="40"/>
        <v/>
      </c>
      <c r="U74" s="18"/>
      <c r="V74" s="36" t="str">
        <f t="shared" si="41"/>
        <v/>
      </c>
      <c r="W74" s="36" t="str">
        <f t="shared" si="42"/>
        <v/>
      </c>
      <c r="X74" s="35" t="str">
        <f>IFERROR(VLOOKUP(W74,INSTRUCTION!$J$1:$K$101,2),"")</f>
        <v/>
      </c>
      <c r="Y74" s="36" t="str">
        <f t="shared" si="43"/>
        <v/>
      </c>
      <c r="Z74" s="18"/>
      <c r="AA74" s="18"/>
      <c r="AB74" s="36" t="str">
        <f t="shared" si="44"/>
        <v/>
      </c>
      <c r="AC74" s="18"/>
      <c r="AD74" s="36" t="str">
        <f t="shared" si="45"/>
        <v/>
      </c>
      <c r="AE74" s="18"/>
      <c r="AF74" s="36" t="str">
        <f t="shared" si="46"/>
        <v/>
      </c>
      <c r="AG74" s="36" t="str">
        <f t="shared" si="47"/>
        <v/>
      </c>
      <c r="AH74" s="35" t="str">
        <f>IFERROR(VLOOKUP(AG74,INSTRUCTION!$J$1:$K$101,2),"")</f>
        <v/>
      </c>
      <c r="AI74" s="36" t="str">
        <f t="shared" si="48"/>
        <v/>
      </c>
      <c r="AJ74" s="18"/>
      <c r="AK74" s="18"/>
      <c r="AL74" s="36" t="str">
        <f t="shared" si="49"/>
        <v/>
      </c>
      <c r="AM74" s="40"/>
      <c r="AN74" s="36" t="str">
        <f t="shared" si="50"/>
        <v/>
      </c>
      <c r="AO74" s="18"/>
      <c r="AP74" s="36" t="str">
        <f t="shared" si="51"/>
        <v/>
      </c>
      <c r="AQ74" s="36" t="str">
        <f t="shared" si="52"/>
        <v/>
      </c>
      <c r="AR74" s="35" t="str">
        <f>IFERROR(VLOOKUP(AQ74,INSTRUCTION!$J$1:$K$101,2),"")</f>
        <v/>
      </c>
      <c r="AS74" s="36" t="str">
        <f t="shared" si="53"/>
        <v/>
      </c>
      <c r="AT74" s="18"/>
      <c r="AU74" s="18"/>
      <c r="AV74" s="36" t="str">
        <f t="shared" si="54"/>
        <v/>
      </c>
      <c r="AW74" s="18"/>
      <c r="AX74" s="36" t="str">
        <f t="shared" si="55"/>
        <v/>
      </c>
      <c r="AY74" s="18"/>
      <c r="AZ74" s="36" t="str">
        <f t="shared" si="56"/>
        <v/>
      </c>
      <c r="BA74" s="36" t="str">
        <f t="shared" si="57"/>
        <v/>
      </c>
      <c r="BB74" s="35" t="str">
        <f>IFERROR(VLOOKUP(BA74,INSTRUCTION!$J$1:$K$101,2),"")</f>
        <v/>
      </c>
      <c r="BC74" s="36" t="str">
        <f t="shared" si="58"/>
        <v/>
      </c>
      <c r="BD74" s="18"/>
      <c r="BE74" s="40"/>
      <c r="BF74" s="36" t="str">
        <f t="shared" si="59"/>
        <v/>
      </c>
      <c r="BG74" s="18"/>
      <c r="BH74" s="36" t="str">
        <f t="shared" si="60"/>
        <v/>
      </c>
      <c r="BI74" s="18"/>
      <c r="BJ74" s="36" t="str">
        <f t="shared" si="61"/>
        <v/>
      </c>
      <c r="BK74" s="36" t="str">
        <f t="shared" si="62"/>
        <v/>
      </c>
      <c r="BL74" s="35" t="str">
        <f>IFERROR(VLOOKUP(BK74,INSTRUCTION!$J$1:$K$101,2),"")</f>
        <v/>
      </c>
      <c r="BM74" s="36" t="str">
        <f t="shared" si="63"/>
        <v/>
      </c>
      <c r="BN74" s="36" t="str">
        <f>IFERROR(SUMPRODUCT(LARGE((N74,W74,AG74,AQ74,BA74,BK74),{1,2,3,4,5})),"")</f>
        <v/>
      </c>
      <c r="BO74" s="36" t="str">
        <f t="shared" si="64"/>
        <v/>
      </c>
      <c r="BP74" s="36" t="str">
        <f t="shared" si="66"/>
        <v/>
      </c>
      <c r="BQ74" s="45" t="str">
        <f t="shared" si="65"/>
        <v/>
      </c>
    </row>
    <row r="75" spans="1:69" x14ac:dyDescent="0.3">
      <c r="A75" s="17">
        <v>73</v>
      </c>
      <c r="B75" s="18"/>
      <c r="C75" s="18"/>
      <c r="D75" s="19"/>
      <c r="E75" s="20"/>
      <c r="F75" s="21"/>
      <c r="G75" s="22"/>
      <c r="H75" s="31">
        <v>80</v>
      </c>
      <c r="I75" s="25">
        <v>20</v>
      </c>
      <c r="J75" s="40"/>
      <c r="K75" s="36" t="str">
        <f t="shared" si="34"/>
        <v/>
      </c>
      <c r="L75" s="18"/>
      <c r="M75" s="36" t="str">
        <f t="shared" si="35"/>
        <v/>
      </c>
      <c r="N75" s="36" t="str">
        <f t="shared" si="36"/>
        <v/>
      </c>
      <c r="O75" s="35" t="str">
        <f>IFERROR(VLOOKUP(N75,INSTRUCTION!$J$1:$K$101,2),"")</f>
        <v/>
      </c>
      <c r="P75" s="36" t="str">
        <f t="shared" si="37"/>
        <v/>
      </c>
      <c r="Q75" s="37" t="str">
        <f t="shared" si="38"/>
        <v/>
      </c>
      <c r="R75" s="36" t="str">
        <f t="shared" si="39"/>
        <v/>
      </c>
      <c r="S75" s="18"/>
      <c r="T75" s="36" t="str">
        <f t="shared" si="40"/>
        <v/>
      </c>
      <c r="U75" s="18"/>
      <c r="V75" s="36" t="str">
        <f t="shared" si="41"/>
        <v/>
      </c>
      <c r="W75" s="36" t="str">
        <f t="shared" si="42"/>
        <v/>
      </c>
      <c r="X75" s="35" t="str">
        <f>IFERROR(VLOOKUP(W75,INSTRUCTION!$J$1:$K$101,2),"")</f>
        <v/>
      </c>
      <c r="Y75" s="36" t="str">
        <f t="shared" si="43"/>
        <v/>
      </c>
      <c r="Z75" s="18"/>
      <c r="AA75" s="18"/>
      <c r="AB75" s="36" t="str">
        <f t="shared" si="44"/>
        <v/>
      </c>
      <c r="AC75" s="18"/>
      <c r="AD75" s="36" t="str">
        <f t="shared" si="45"/>
        <v/>
      </c>
      <c r="AE75" s="18"/>
      <c r="AF75" s="36" t="str">
        <f t="shared" si="46"/>
        <v/>
      </c>
      <c r="AG75" s="36" t="str">
        <f t="shared" si="47"/>
        <v/>
      </c>
      <c r="AH75" s="35" t="str">
        <f>IFERROR(VLOOKUP(AG75,INSTRUCTION!$J$1:$K$101,2),"")</f>
        <v/>
      </c>
      <c r="AI75" s="36" t="str">
        <f t="shared" si="48"/>
        <v/>
      </c>
      <c r="AJ75" s="18"/>
      <c r="AK75" s="18"/>
      <c r="AL75" s="36" t="str">
        <f t="shared" si="49"/>
        <v/>
      </c>
      <c r="AM75" s="40"/>
      <c r="AN75" s="36" t="str">
        <f t="shared" si="50"/>
        <v/>
      </c>
      <c r="AO75" s="18"/>
      <c r="AP75" s="36" t="str">
        <f t="shared" si="51"/>
        <v/>
      </c>
      <c r="AQ75" s="36" t="str">
        <f t="shared" si="52"/>
        <v/>
      </c>
      <c r="AR75" s="35" t="str">
        <f>IFERROR(VLOOKUP(AQ75,INSTRUCTION!$J$1:$K$101,2),"")</f>
        <v/>
      </c>
      <c r="AS75" s="36" t="str">
        <f t="shared" si="53"/>
        <v/>
      </c>
      <c r="AT75" s="18"/>
      <c r="AU75" s="18"/>
      <c r="AV75" s="36" t="str">
        <f t="shared" si="54"/>
        <v/>
      </c>
      <c r="AW75" s="18"/>
      <c r="AX75" s="36" t="str">
        <f t="shared" si="55"/>
        <v/>
      </c>
      <c r="AY75" s="18"/>
      <c r="AZ75" s="36" t="str">
        <f t="shared" si="56"/>
        <v/>
      </c>
      <c r="BA75" s="36" t="str">
        <f t="shared" si="57"/>
        <v/>
      </c>
      <c r="BB75" s="35" t="str">
        <f>IFERROR(VLOOKUP(BA75,INSTRUCTION!$J$1:$K$101,2),"")</f>
        <v/>
      </c>
      <c r="BC75" s="36" t="str">
        <f t="shared" si="58"/>
        <v/>
      </c>
      <c r="BD75" s="18"/>
      <c r="BE75" s="40"/>
      <c r="BF75" s="36" t="str">
        <f t="shared" si="59"/>
        <v/>
      </c>
      <c r="BG75" s="18"/>
      <c r="BH75" s="36" t="str">
        <f t="shared" si="60"/>
        <v/>
      </c>
      <c r="BI75" s="18"/>
      <c r="BJ75" s="36" t="str">
        <f t="shared" si="61"/>
        <v/>
      </c>
      <c r="BK75" s="36" t="str">
        <f t="shared" si="62"/>
        <v/>
      </c>
      <c r="BL75" s="35" t="str">
        <f>IFERROR(VLOOKUP(BK75,INSTRUCTION!$J$1:$K$101,2),"")</f>
        <v/>
      </c>
      <c r="BM75" s="36" t="str">
        <f t="shared" si="63"/>
        <v/>
      </c>
      <c r="BN75" s="36" t="str">
        <f>IFERROR(SUMPRODUCT(LARGE((N75,W75,AG75,AQ75,BA75,BK75),{1,2,3,4,5})),"")</f>
        <v/>
      </c>
      <c r="BO75" s="36" t="str">
        <f t="shared" si="64"/>
        <v/>
      </c>
      <c r="BP75" s="36" t="str">
        <f t="shared" si="66"/>
        <v/>
      </c>
      <c r="BQ75" s="45" t="str">
        <f t="shared" si="65"/>
        <v/>
      </c>
    </row>
    <row r="76" spans="1:69" x14ac:dyDescent="0.3">
      <c r="A76" s="17">
        <v>74</v>
      </c>
      <c r="B76" s="18"/>
      <c r="C76" s="18"/>
      <c r="D76" s="19"/>
      <c r="E76" s="20"/>
      <c r="F76" s="21"/>
      <c r="G76" s="22"/>
      <c r="H76" s="31">
        <v>80</v>
      </c>
      <c r="I76" s="25">
        <v>20</v>
      </c>
      <c r="J76" s="40"/>
      <c r="K76" s="36" t="str">
        <f t="shared" si="34"/>
        <v/>
      </c>
      <c r="L76" s="18"/>
      <c r="M76" s="36" t="str">
        <f t="shared" si="35"/>
        <v/>
      </c>
      <c r="N76" s="36" t="str">
        <f t="shared" si="36"/>
        <v/>
      </c>
      <c r="O76" s="35" t="str">
        <f>IFERROR(VLOOKUP(N76,INSTRUCTION!$J$1:$K$101,2),"")</f>
        <v/>
      </c>
      <c r="P76" s="36" t="str">
        <f t="shared" si="37"/>
        <v/>
      </c>
      <c r="Q76" s="37" t="str">
        <f t="shared" si="38"/>
        <v/>
      </c>
      <c r="R76" s="36" t="str">
        <f t="shared" si="39"/>
        <v/>
      </c>
      <c r="S76" s="18"/>
      <c r="T76" s="36" t="str">
        <f t="shared" si="40"/>
        <v/>
      </c>
      <c r="U76" s="18"/>
      <c r="V76" s="36" t="str">
        <f t="shared" si="41"/>
        <v/>
      </c>
      <c r="W76" s="36" t="str">
        <f t="shared" si="42"/>
        <v/>
      </c>
      <c r="X76" s="35" t="str">
        <f>IFERROR(VLOOKUP(W76,INSTRUCTION!$J$1:$K$101,2),"")</f>
        <v/>
      </c>
      <c r="Y76" s="36" t="str">
        <f t="shared" si="43"/>
        <v/>
      </c>
      <c r="Z76" s="18"/>
      <c r="AA76" s="18"/>
      <c r="AB76" s="36" t="str">
        <f t="shared" si="44"/>
        <v/>
      </c>
      <c r="AC76" s="18"/>
      <c r="AD76" s="36" t="str">
        <f t="shared" si="45"/>
        <v/>
      </c>
      <c r="AE76" s="18"/>
      <c r="AF76" s="36" t="str">
        <f t="shared" si="46"/>
        <v/>
      </c>
      <c r="AG76" s="36" t="str">
        <f t="shared" si="47"/>
        <v/>
      </c>
      <c r="AH76" s="35" t="str">
        <f>IFERROR(VLOOKUP(AG76,INSTRUCTION!$J$1:$K$101,2),"")</f>
        <v/>
      </c>
      <c r="AI76" s="36" t="str">
        <f t="shared" si="48"/>
        <v/>
      </c>
      <c r="AJ76" s="18"/>
      <c r="AK76" s="18"/>
      <c r="AL76" s="36" t="str">
        <f t="shared" si="49"/>
        <v/>
      </c>
      <c r="AM76" s="40"/>
      <c r="AN76" s="36" t="str">
        <f t="shared" si="50"/>
        <v/>
      </c>
      <c r="AO76" s="18"/>
      <c r="AP76" s="36" t="str">
        <f t="shared" si="51"/>
        <v/>
      </c>
      <c r="AQ76" s="36" t="str">
        <f t="shared" si="52"/>
        <v/>
      </c>
      <c r="AR76" s="35" t="str">
        <f>IFERROR(VLOOKUP(AQ76,INSTRUCTION!$J$1:$K$101,2),"")</f>
        <v/>
      </c>
      <c r="AS76" s="36" t="str">
        <f t="shared" si="53"/>
        <v/>
      </c>
      <c r="AT76" s="18"/>
      <c r="AU76" s="18"/>
      <c r="AV76" s="36" t="str">
        <f t="shared" si="54"/>
        <v/>
      </c>
      <c r="AW76" s="18"/>
      <c r="AX76" s="36" t="str">
        <f t="shared" si="55"/>
        <v/>
      </c>
      <c r="AY76" s="18"/>
      <c r="AZ76" s="36" t="str">
        <f t="shared" si="56"/>
        <v/>
      </c>
      <c r="BA76" s="36" t="str">
        <f t="shared" si="57"/>
        <v/>
      </c>
      <c r="BB76" s="35" t="str">
        <f>IFERROR(VLOOKUP(BA76,INSTRUCTION!$J$1:$K$101,2),"")</f>
        <v/>
      </c>
      <c r="BC76" s="36" t="str">
        <f t="shared" si="58"/>
        <v/>
      </c>
      <c r="BD76" s="18"/>
      <c r="BE76" s="40"/>
      <c r="BF76" s="36" t="str">
        <f t="shared" si="59"/>
        <v/>
      </c>
      <c r="BG76" s="18"/>
      <c r="BH76" s="36" t="str">
        <f t="shared" si="60"/>
        <v/>
      </c>
      <c r="BI76" s="18"/>
      <c r="BJ76" s="36" t="str">
        <f t="shared" si="61"/>
        <v/>
      </c>
      <c r="BK76" s="36" t="str">
        <f t="shared" si="62"/>
        <v/>
      </c>
      <c r="BL76" s="35" t="str">
        <f>IFERROR(VLOOKUP(BK76,INSTRUCTION!$J$1:$K$101,2),"")</f>
        <v/>
      </c>
      <c r="BM76" s="36" t="str">
        <f t="shared" si="63"/>
        <v/>
      </c>
      <c r="BN76" s="36" t="str">
        <f>IFERROR(SUMPRODUCT(LARGE((N76,W76,AG76,AQ76,BA76,BK76),{1,2,3,4,5})),"")</f>
        <v/>
      </c>
      <c r="BO76" s="36" t="str">
        <f t="shared" si="64"/>
        <v/>
      </c>
      <c r="BP76" s="36" t="str">
        <f t="shared" si="66"/>
        <v/>
      </c>
      <c r="BQ76" s="45" t="str">
        <f t="shared" si="65"/>
        <v/>
      </c>
    </row>
    <row r="77" spans="1:69" x14ac:dyDescent="0.3">
      <c r="A77" s="17">
        <v>75</v>
      </c>
      <c r="B77" s="18"/>
      <c r="C77" s="18"/>
      <c r="D77" s="19"/>
      <c r="E77" s="20"/>
      <c r="F77" s="21"/>
      <c r="G77" s="22"/>
      <c r="H77" s="31">
        <v>80</v>
      </c>
      <c r="I77" s="25">
        <v>20</v>
      </c>
      <c r="J77" s="40"/>
      <c r="K77" s="36" t="str">
        <f t="shared" si="34"/>
        <v/>
      </c>
      <c r="L77" s="18"/>
      <c r="M77" s="36" t="str">
        <f t="shared" si="35"/>
        <v/>
      </c>
      <c r="N77" s="36" t="str">
        <f t="shared" si="36"/>
        <v/>
      </c>
      <c r="O77" s="35" t="str">
        <f>IFERROR(VLOOKUP(N77,INSTRUCTION!$J$1:$K$101,2),"")</f>
        <v/>
      </c>
      <c r="P77" s="36" t="str">
        <f t="shared" si="37"/>
        <v/>
      </c>
      <c r="Q77" s="37" t="str">
        <f t="shared" si="38"/>
        <v/>
      </c>
      <c r="R77" s="36" t="str">
        <f t="shared" si="39"/>
        <v/>
      </c>
      <c r="S77" s="18"/>
      <c r="T77" s="36" t="str">
        <f t="shared" si="40"/>
        <v/>
      </c>
      <c r="U77" s="18"/>
      <c r="V77" s="36" t="str">
        <f t="shared" si="41"/>
        <v/>
      </c>
      <c r="W77" s="36" t="str">
        <f t="shared" si="42"/>
        <v/>
      </c>
      <c r="X77" s="35" t="str">
        <f>IFERROR(VLOOKUP(W77,INSTRUCTION!$J$1:$K$101,2),"")</f>
        <v/>
      </c>
      <c r="Y77" s="36" t="str">
        <f t="shared" si="43"/>
        <v/>
      </c>
      <c r="Z77" s="18"/>
      <c r="AA77" s="18"/>
      <c r="AB77" s="36" t="str">
        <f t="shared" si="44"/>
        <v/>
      </c>
      <c r="AC77" s="18"/>
      <c r="AD77" s="36" t="str">
        <f t="shared" si="45"/>
        <v/>
      </c>
      <c r="AE77" s="18"/>
      <c r="AF77" s="36" t="str">
        <f t="shared" si="46"/>
        <v/>
      </c>
      <c r="AG77" s="36" t="str">
        <f t="shared" si="47"/>
        <v/>
      </c>
      <c r="AH77" s="35" t="str">
        <f>IFERROR(VLOOKUP(AG77,INSTRUCTION!$J$1:$K$101,2),"")</f>
        <v/>
      </c>
      <c r="AI77" s="36" t="str">
        <f t="shared" si="48"/>
        <v/>
      </c>
      <c r="AJ77" s="18"/>
      <c r="AK77" s="18"/>
      <c r="AL77" s="36" t="str">
        <f t="shared" si="49"/>
        <v/>
      </c>
      <c r="AM77" s="40"/>
      <c r="AN77" s="36" t="str">
        <f t="shared" si="50"/>
        <v/>
      </c>
      <c r="AO77" s="18"/>
      <c r="AP77" s="36" t="str">
        <f t="shared" si="51"/>
        <v/>
      </c>
      <c r="AQ77" s="36" t="str">
        <f t="shared" si="52"/>
        <v/>
      </c>
      <c r="AR77" s="35" t="str">
        <f>IFERROR(VLOOKUP(AQ77,INSTRUCTION!$J$1:$K$101,2),"")</f>
        <v/>
      </c>
      <c r="AS77" s="36" t="str">
        <f t="shared" si="53"/>
        <v/>
      </c>
      <c r="AT77" s="18"/>
      <c r="AU77" s="18"/>
      <c r="AV77" s="36" t="str">
        <f t="shared" si="54"/>
        <v/>
      </c>
      <c r="AW77" s="18"/>
      <c r="AX77" s="36" t="str">
        <f t="shared" si="55"/>
        <v/>
      </c>
      <c r="AY77" s="18"/>
      <c r="AZ77" s="36" t="str">
        <f t="shared" si="56"/>
        <v/>
      </c>
      <c r="BA77" s="36" t="str">
        <f t="shared" si="57"/>
        <v/>
      </c>
      <c r="BB77" s="35" t="str">
        <f>IFERROR(VLOOKUP(BA77,INSTRUCTION!$J$1:$K$101,2),"")</f>
        <v/>
      </c>
      <c r="BC77" s="36" t="str">
        <f t="shared" si="58"/>
        <v/>
      </c>
      <c r="BD77" s="18"/>
      <c r="BE77" s="40"/>
      <c r="BF77" s="36" t="str">
        <f t="shared" si="59"/>
        <v/>
      </c>
      <c r="BG77" s="18"/>
      <c r="BH77" s="36" t="str">
        <f t="shared" si="60"/>
        <v/>
      </c>
      <c r="BI77" s="18"/>
      <c r="BJ77" s="36" t="str">
        <f t="shared" si="61"/>
        <v/>
      </c>
      <c r="BK77" s="36" t="str">
        <f t="shared" si="62"/>
        <v/>
      </c>
      <c r="BL77" s="35" t="str">
        <f>IFERROR(VLOOKUP(BK77,INSTRUCTION!$J$1:$K$101,2),"")</f>
        <v/>
      </c>
      <c r="BM77" s="36" t="str">
        <f t="shared" si="63"/>
        <v/>
      </c>
      <c r="BN77" s="36" t="str">
        <f>IFERROR(SUMPRODUCT(LARGE((N77,W77,AG77,AQ77,BA77,BK77),{1,2,3,4,5})),"")</f>
        <v/>
      </c>
      <c r="BO77" s="36" t="str">
        <f t="shared" si="64"/>
        <v/>
      </c>
      <c r="BP77" s="36" t="str">
        <f t="shared" si="66"/>
        <v/>
      </c>
      <c r="BQ77" s="45" t="str">
        <f t="shared" si="65"/>
        <v/>
      </c>
    </row>
    <row r="78" spans="1:69" x14ac:dyDescent="0.3">
      <c r="A78" s="17">
        <v>76</v>
      </c>
      <c r="B78" s="18"/>
      <c r="C78" s="18"/>
      <c r="D78" s="19"/>
      <c r="E78" s="20"/>
      <c r="F78" s="21"/>
      <c r="G78" s="22"/>
      <c r="H78" s="31">
        <v>80</v>
      </c>
      <c r="I78" s="25">
        <v>20</v>
      </c>
      <c r="J78" s="40"/>
      <c r="K78" s="36" t="str">
        <f t="shared" si="34"/>
        <v/>
      </c>
      <c r="L78" s="18"/>
      <c r="M78" s="36" t="str">
        <f t="shared" si="35"/>
        <v/>
      </c>
      <c r="N78" s="36" t="str">
        <f t="shared" si="36"/>
        <v/>
      </c>
      <c r="O78" s="35" t="str">
        <f>IFERROR(VLOOKUP(N78,INSTRUCTION!$J$1:$K$101,2),"")</f>
        <v/>
      </c>
      <c r="P78" s="36" t="str">
        <f t="shared" si="37"/>
        <v/>
      </c>
      <c r="Q78" s="37" t="str">
        <f t="shared" si="38"/>
        <v/>
      </c>
      <c r="R78" s="36" t="str">
        <f t="shared" si="39"/>
        <v/>
      </c>
      <c r="S78" s="18"/>
      <c r="T78" s="36" t="str">
        <f t="shared" si="40"/>
        <v/>
      </c>
      <c r="U78" s="18"/>
      <c r="V78" s="36" t="str">
        <f t="shared" si="41"/>
        <v/>
      </c>
      <c r="W78" s="36" t="str">
        <f t="shared" si="42"/>
        <v/>
      </c>
      <c r="X78" s="35" t="str">
        <f>IFERROR(VLOOKUP(W78,INSTRUCTION!$J$1:$K$101,2),"")</f>
        <v/>
      </c>
      <c r="Y78" s="36" t="str">
        <f t="shared" si="43"/>
        <v/>
      </c>
      <c r="Z78" s="18"/>
      <c r="AA78" s="18"/>
      <c r="AB78" s="36" t="str">
        <f t="shared" si="44"/>
        <v/>
      </c>
      <c r="AC78" s="18"/>
      <c r="AD78" s="36" t="str">
        <f t="shared" si="45"/>
        <v/>
      </c>
      <c r="AE78" s="18"/>
      <c r="AF78" s="36" t="str">
        <f t="shared" si="46"/>
        <v/>
      </c>
      <c r="AG78" s="36" t="str">
        <f t="shared" si="47"/>
        <v/>
      </c>
      <c r="AH78" s="35" t="str">
        <f>IFERROR(VLOOKUP(AG78,INSTRUCTION!$J$1:$K$101,2),"")</f>
        <v/>
      </c>
      <c r="AI78" s="36" t="str">
        <f t="shared" si="48"/>
        <v/>
      </c>
      <c r="AJ78" s="18"/>
      <c r="AK78" s="18"/>
      <c r="AL78" s="36" t="str">
        <f t="shared" si="49"/>
        <v/>
      </c>
      <c r="AM78" s="40"/>
      <c r="AN78" s="36" t="str">
        <f t="shared" si="50"/>
        <v/>
      </c>
      <c r="AO78" s="18"/>
      <c r="AP78" s="36" t="str">
        <f t="shared" si="51"/>
        <v/>
      </c>
      <c r="AQ78" s="36" t="str">
        <f t="shared" si="52"/>
        <v/>
      </c>
      <c r="AR78" s="35" t="str">
        <f>IFERROR(VLOOKUP(AQ78,INSTRUCTION!$J$1:$K$101,2),"")</f>
        <v/>
      </c>
      <c r="AS78" s="36" t="str">
        <f t="shared" si="53"/>
        <v/>
      </c>
      <c r="AT78" s="18"/>
      <c r="AU78" s="18"/>
      <c r="AV78" s="36" t="str">
        <f t="shared" si="54"/>
        <v/>
      </c>
      <c r="AW78" s="18"/>
      <c r="AX78" s="36" t="str">
        <f t="shared" si="55"/>
        <v/>
      </c>
      <c r="AY78" s="18"/>
      <c r="AZ78" s="36" t="str">
        <f t="shared" si="56"/>
        <v/>
      </c>
      <c r="BA78" s="36" t="str">
        <f t="shared" si="57"/>
        <v/>
      </c>
      <c r="BB78" s="35" t="str">
        <f>IFERROR(VLOOKUP(BA78,INSTRUCTION!$J$1:$K$101,2),"")</f>
        <v/>
      </c>
      <c r="BC78" s="36" t="str">
        <f t="shared" si="58"/>
        <v/>
      </c>
      <c r="BD78" s="18"/>
      <c r="BE78" s="40"/>
      <c r="BF78" s="36" t="str">
        <f t="shared" si="59"/>
        <v/>
      </c>
      <c r="BG78" s="18"/>
      <c r="BH78" s="36" t="str">
        <f t="shared" si="60"/>
        <v/>
      </c>
      <c r="BI78" s="18"/>
      <c r="BJ78" s="36" t="str">
        <f t="shared" si="61"/>
        <v/>
      </c>
      <c r="BK78" s="36" t="str">
        <f t="shared" si="62"/>
        <v/>
      </c>
      <c r="BL78" s="35" t="str">
        <f>IFERROR(VLOOKUP(BK78,INSTRUCTION!$J$1:$K$101,2),"")</f>
        <v/>
      </c>
      <c r="BM78" s="36" t="str">
        <f t="shared" si="63"/>
        <v/>
      </c>
      <c r="BN78" s="36" t="str">
        <f>IFERROR(SUMPRODUCT(LARGE((N78,W78,AG78,AQ78,BA78,BK78),{1,2,3,4,5})),"")</f>
        <v/>
      </c>
      <c r="BO78" s="36" t="str">
        <f t="shared" si="64"/>
        <v/>
      </c>
      <c r="BP78" s="36" t="str">
        <f t="shared" si="66"/>
        <v/>
      </c>
      <c r="BQ78" s="45" t="str">
        <f t="shared" si="65"/>
        <v/>
      </c>
    </row>
    <row r="79" spans="1:69" x14ac:dyDescent="0.3">
      <c r="A79" s="17">
        <v>77</v>
      </c>
      <c r="B79" s="18"/>
      <c r="C79" s="18"/>
      <c r="D79" s="19"/>
      <c r="E79" s="20"/>
      <c r="F79" s="21"/>
      <c r="G79" s="22"/>
      <c r="H79" s="31">
        <v>80</v>
      </c>
      <c r="I79" s="25">
        <v>20</v>
      </c>
      <c r="J79" s="40"/>
      <c r="K79" s="36" t="str">
        <f t="shared" si="34"/>
        <v/>
      </c>
      <c r="L79" s="18"/>
      <c r="M79" s="36" t="str">
        <f t="shared" si="35"/>
        <v/>
      </c>
      <c r="N79" s="36" t="str">
        <f t="shared" si="36"/>
        <v/>
      </c>
      <c r="O79" s="35" t="str">
        <f>IFERROR(VLOOKUP(N79,INSTRUCTION!$J$1:$K$101,2),"")</f>
        <v/>
      </c>
      <c r="P79" s="36" t="str">
        <f t="shared" si="37"/>
        <v/>
      </c>
      <c r="Q79" s="37" t="str">
        <f t="shared" si="38"/>
        <v/>
      </c>
      <c r="R79" s="36" t="str">
        <f t="shared" si="39"/>
        <v/>
      </c>
      <c r="S79" s="18"/>
      <c r="T79" s="36" t="str">
        <f t="shared" si="40"/>
        <v/>
      </c>
      <c r="U79" s="18"/>
      <c r="V79" s="36" t="str">
        <f t="shared" si="41"/>
        <v/>
      </c>
      <c r="W79" s="36" t="str">
        <f t="shared" si="42"/>
        <v/>
      </c>
      <c r="X79" s="35" t="str">
        <f>IFERROR(VLOOKUP(W79,INSTRUCTION!$J$1:$K$101,2),"")</f>
        <v/>
      </c>
      <c r="Y79" s="36" t="str">
        <f t="shared" si="43"/>
        <v/>
      </c>
      <c r="Z79" s="18"/>
      <c r="AA79" s="18"/>
      <c r="AB79" s="36" t="str">
        <f t="shared" si="44"/>
        <v/>
      </c>
      <c r="AC79" s="18"/>
      <c r="AD79" s="36" t="str">
        <f t="shared" si="45"/>
        <v/>
      </c>
      <c r="AE79" s="18"/>
      <c r="AF79" s="36" t="str">
        <f t="shared" si="46"/>
        <v/>
      </c>
      <c r="AG79" s="36" t="str">
        <f t="shared" si="47"/>
        <v/>
      </c>
      <c r="AH79" s="35" t="str">
        <f>IFERROR(VLOOKUP(AG79,INSTRUCTION!$J$1:$K$101,2),"")</f>
        <v/>
      </c>
      <c r="AI79" s="36" t="str">
        <f t="shared" si="48"/>
        <v/>
      </c>
      <c r="AJ79" s="18"/>
      <c r="AK79" s="18"/>
      <c r="AL79" s="36" t="str">
        <f t="shared" si="49"/>
        <v/>
      </c>
      <c r="AM79" s="40"/>
      <c r="AN79" s="36" t="str">
        <f t="shared" si="50"/>
        <v/>
      </c>
      <c r="AO79" s="18"/>
      <c r="AP79" s="36" t="str">
        <f t="shared" si="51"/>
        <v/>
      </c>
      <c r="AQ79" s="36" t="str">
        <f t="shared" si="52"/>
        <v/>
      </c>
      <c r="AR79" s="35" t="str">
        <f>IFERROR(VLOOKUP(AQ79,INSTRUCTION!$J$1:$K$101,2),"")</f>
        <v/>
      </c>
      <c r="AS79" s="36" t="str">
        <f t="shared" si="53"/>
        <v/>
      </c>
      <c r="AT79" s="18"/>
      <c r="AU79" s="18"/>
      <c r="AV79" s="36" t="str">
        <f t="shared" si="54"/>
        <v/>
      </c>
      <c r="AW79" s="18"/>
      <c r="AX79" s="36" t="str">
        <f t="shared" si="55"/>
        <v/>
      </c>
      <c r="AY79" s="18"/>
      <c r="AZ79" s="36" t="str">
        <f t="shared" si="56"/>
        <v/>
      </c>
      <c r="BA79" s="36" t="str">
        <f t="shared" si="57"/>
        <v/>
      </c>
      <c r="BB79" s="35" t="str">
        <f>IFERROR(VLOOKUP(BA79,INSTRUCTION!$J$1:$K$101,2),"")</f>
        <v/>
      </c>
      <c r="BC79" s="36" t="str">
        <f t="shared" si="58"/>
        <v/>
      </c>
      <c r="BD79" s="18"/>
      <c r="BE79" s="40"/>
      <c r="BF79" s="36" t="str">
        <f t="shared" si="59"/>
        <v/>
      </c>
      <c r="BG79" s="18"/>
      <c r="BH79" s="36" t="str">
        <f t="shared" si="60"/>
        <v/>
      </c>
      <c r="BI79" s="18"/>
      <c r="BJ79" s="36" t="str">
        <f t="shared" si="61"/>
        <v/>
      </c>
      <c r="BK79" s="36" t="str">
        <f t="shared" si="62"/>
        <v/>
      </c>
      <c r="BL79" s="35" t="str">
        <f>IFERROR(VLOOKUP(BK79,INSTRUCTION!$J$1:$K$101,2),"")</f>
        <v/>
      </c>
      <c r="BM79" s="36" t="str">
        <f t="shared" si="63"/>
        <v/>
      </c>
      <c r="BN79" s="36" t="str">
        <f>IFERROR(SUMPRODUCT(LARGE((N79,W79,AG79,AQ79,BA79,BK79),{1,2,3,4,5})),"")</f>
        <v/>
      </c>
      <c r="BO79" s="36" t="str">
        <f t="shared" si="64"/>
        <v/>
      </c>
      <c r="BP79" s="36" t="str">
        <f t="shared" si="66"/>
        <v/>
      </c>
      <c r="BQ79" s="45" t="str">
        <f t="shared" si="65"/>
        <v/>
      </c>
    </row>
    <row r="80" spans="1:69" x14ac:dyDescent="0.3">
      <c r="A80" s="17">
        <v>78</v>
      </c>
      <c r="B80" s="18"/>
      <c r="C80" s="18"/>
      <c r="D80" s="19"/>
      <c r="E80" s="20"/>
      <c r="F80" s="21"/>
      <c r="G80" s="22"/>
      <c r="H80" s="31">
        <v>80</v>
      </c>
      <c r="I80" s="25">
        <v>20</v>
      </c>
      <c r="J80" s="40"/>
      <c r="K80" s="36" t="str">
        <f t="shared" si="34"/>
        <v/>
      </c>
      <c r="L80" s="18"/>
      <c r="M80" s="36" t="str">
        <f t="shared" si="35"/>
        <v/>
      </c>
      <c r="N80" s="36" t="str">
        <f t="shared" si="36"/>
        <v/>
      </c>
      <c r="O80" s="35" t="str">
        <f>IFERROR(VLOOKUP(N80,INSTRUCTION!$J$1:$K$101,2),"")</f>
        <v/>
      </c>
      <c r="P80" s="36" t="str">
        <f t="shared" si="37"/>
        <v/>
      </c>
      <c r="Q80" s="37" t="str">
        <f t="shared" si="38"/>
        <v/>
      </c>
      <c r="R80" s="36" t="str">
        <f t="shared" si="39"/>
        <v/>
      </c>
      <c r="S80" s="18"/>
      <c r="T80" s="36" t="str">
        <f t="shared" si="40"/>
        <v/>
      </c>
      <c r="U80" s="18"/>
      <c r="V80" s="36" t="str">
        <f t="shared" si="41"/>
        <v/>
      </c>
      <c r="W80" s="36" t="str">
        <f t="shared" si="42"/>
        <v/>
      </c>
      <c r="X80" s="35" t="str">
        <f>IFERROR(VLOOKUP(W80,INSTRUCTION!$J$1:$K$101,2),"")</f>
        <v/>
      </c>
      <c r="Y80" s="36" t="str">
        <f t="shared" si="43"/>
        <v/>
      </c>
      <c r="Z80" s="18"/>
      <c r="AA80" s="18"/>
      <c r="AB80" s="36" t="str">
        <f t="shared" si="44"/>
        <v/>
      </c>
      <c r="AC80" s="18"/>
      <c r="AD80" s="36" t="str">
        <f t="shared" si="45"/>
        <v/>
      </c>
      <c r="AE80" s="18"/>
      <c r="AF80" s="36" t="str">
        <f t="shared" si="46"/>
        <v/>
      </c>
      <c r="AG80" s="36" t="str">
        <f t="shared" si="47"/>
        <v/>
      </c>
      <c r="AH80" s="35" t="str">
        <f>IFERROR(VLOOKUP(AG80,INSTRUCTION!$J$1:$K$101,2),"")</f>
        <v/>
      </c>
      <c r="AI80" s="36" t="str">
        <f t="shared" si="48"/>
        <v/>
      </c>
      <c r="AJ80" s="18"/>
      <c r="AK80" s="18"/>
      <c r="AL80" s="36" t="str">
        <f t="shared" si="49"/>
        <v/>
      </c>
      <c r="AM80" s="40"/>
      <c r="AN80" s="36" t="str">
        <f t="shared" si="50"/>
        <v/>
      </c>
      <c r="AO80" s="18"/>
      <c r="AP80" s="36" t="str">
        <f t="shared" si="51"/>
        <v/>
      </c>
      <c r="AQ80" s="36" t="str">
        <f t="shared" si="52"/>
        <v/>
      </c>
      <c r="AR80" s="35" t="str">
        <f>IFERROR(VLOOKUP(AQ80,INSTRUCTION!$J$1:$K$101,2),"")</f>
        <v/>
      </c>
      <c r="AS80" s="36" t="str">
        <f t="shared" si="53"/>
        <v/>
      </c>
      <c r="AT80" s="18"/>
      <c r="AU80" s="18"/>
      <c r="AV80" s="36" t="str">
        <f t="shared" si="54"/>
        <v/>
      </c>
      <c r="AW80" s="18"/>
      <c r="AX80" s="36" t="str">
        <f t="shared" si="55"/>
        <v/>
      </c>
      <c r="AY80" s="18"/>
      <c r="AZ80" s="36" t="str">
        <f t="shared" si="56"/>
        <v/>
      </c>
      <c r="BA80" s="36" t="str">
        <f t="shared" si="57"/>
        <v/>
      </c>
      <c r="BB80" s="35" t="str">
        <f>IFERROR(VLOOKUP(BA80,INSTRUCTION!$J$1:$K$101,2),"")</f>
        <v/>
      </c>
      <c r="BC80" s="36" t="str">
        <f t="shared" si="58"/>
        <v/>
      </c>
      <c r="BD80" s="18"/>
      <c r="BE80" s="40"/>
      <c r="BF80" s="36" t="str">
        <f t="shared" si="59"/>
        <v/>
      </c>
      <c r="BG80" s="18"/>
      <c r="BH80" s="36" t="str">
        <f t="shared" si="60"/>
        <v/>
      </c>
      <c r="BI80" s="18"/>
      <c r="BJ80" s="36" t="str">
        <f t="shared" si="61"/>
        <v/>
      </c>
      <c r="BK80" s="36" t="str">
        <f t="shared" si="62"/>
        <v/>
      </c>
      <c r="BL80" s="35" t="str">
        <f>IFERROR(VLOOKUP(BK80,INSTRUCTION!$J$1:$K$101,2),"")</f>
        <v/>
      </c>
      <c r="BM80" s="36" t="str">
        <f t="shared" si="63"/>
        <v/>
      </c>
      <c r="BN80" s="36" t="str">
        <f>IFERROR(SUMPRODUCT(LARGE((N80,W80,AG80,AQ80,BA80,BK80),{1,2,3,4,5})),"")</f>
        <v/>
      </c>
      <c r="BO80" s="36" t="str">
        <f t="shared" si="64"/>
        <v/>
      </c>
      <c r="BP80" s="36" t="str">
        <f t="shared" si="66"/>
        <v/>
      </c>
      <c r="BQ80" s="45" t="str">
        <f t="shared" si="65"/>
        <v/>
      </c>
    </row>
    <row r="81" spans="1:69" x14ac:dyDescent="0.3">
      <c r="A81" s="17">
        <v>79</v>
      </c>
      <c r="B81" s="18"/>
      <c r="C81" s="18"/>
      <c r="D81" s="19"/>
      <c r="E81" s="20"/>
      <c r="F81" s="21"/>
      <c r="G81" s="22"/>
      <c r="H81" s="31">
        <v>80</v>
      </c>
      <c r="I81" s="25">
        <v>20</v>
      </c>
      <c r="J81" s="40"/>
      <c r="K81" s="36" t="str">
        <f t="shared" si="34"/>
        <v/>
      </c>
      <c r="L81" s="18"/>
      <c r="M81" s="36" t="str">
        <f t="shared" si="35"/>
        <v/>
      </c>
      <c r="N81" s="36" t="str">
        <f t="shared" si="36"/>
        <v/>
      </c>
      <c r="O81" s="35" t="str">
        <f>IFERROR(VLOOKUP(N81,INSTRUCTION!$J$1:$K$101,2),"")</f>
        <v/>
      </c>
      <c r="P81" s="36" t="str">
        <f t="shared" si="37"/>
        <v/>
      </c>
      <c r="Q81" s="37" t="str">
        <f t="shared" si="38"/>
        <v/>
      </c>
      <c r="R81" s="36" t="str">
        <f t="shared" si="39"/>
        <v/>
      </c>
      <c r="S81" s="18"/>
      <c r="T81" s="36" t="str">
        <f t="shared" si="40"/>
        <v/>
      </c>
      <c r="U81" s="18"/>
      <c r="V81" s="36" t="str">
        <f t="shared" si="41"/>
        <v/>
      </c>
      <c r="W81" s="36" t="str">
        <f t="shared" si="42"/>
        <v/>
      </c>
      <c r="X81" s="35" t="str">
        <f>IFERROR(VLOOKUP(W81,INSTRUCTION!$J$1:$K$101,2),"")</f>
        <v/>
      </c>
      <c r="Y81" s="36" t="str">
        <f t="shared" si="43"/>
        <v/>
      </c>
      <c r="Z81" s="18"/>
      <c r="AA81" s="18"/>
      <c r="AB81" s="36" t="str">
        <f t="shared" si="44"/>
        <v/>
      </c>
      <c r="AC81" s="18"/>
      <c r="AD81" s="36" t="str">
        <f t="shared" si="45"/>
        <v/>
      </c>
      <c r="AE81" s="18"/>
      <c r="AF81" s="36" t="str">
        <f t="shared" si="46"/>
        <v/>
      </c>
      <c r="AG81" s="36" t="str">
        <f t="shared" si="47"/>
        <v/>
      </c>
      <c r="AH81" s="35" t="str">
        <f>IFERROR(VLOOKUP(AG81,INSTRUCTION!$J$1:$K$101,2),"")</f>
        <v/>
      </c>
      <c r="AI81" s="36" t="str">
        <f t="shared" si="48"/>
        <v/>
      </c>
      <c r="AJ81" s="18"/>
      <c r="AK81" s="18"/>
      <c r="AL81" s="36" t="str">
        <f t="shared" si="49"/>
        <v/>
      </c>
      <c r="AM81" s="40"/>
      <c r="AN81" s="36" t="str">
        <f t="shared" si="50"/>
        <v/>
      </c>
      <c r="AO81" s="18"/>
      <c r="AP81" s="36" t="str">
        <f t="shared" si="51"/>
        <v/>
      </c>
      <c r="AQ81" s="36" t="str">
        <f t="shared" si="52"/>
        <v/>
      </c>
      <c r="AR81" s="35" t="str">
        <f>IFERROR(VLOOKUP(AQ81,INSTRUCTION!$J$1:$K$101,2),"")</f>
        <v/>
      </c>
      <c r="AS81" s="36" t="str">
        <f t="shared" si="53"/>
        <v/>
      </c>
      <c r="AT81" s="18"/>
      <c r="AU81" s="18"/>
      <c r="AV81" s="36" t="str">
        <f t="shared" si="54"/>
        <v/>
      </c>
      <c r="AW81" s="18"/>
      <c r="AX81" s="36" t="str">
        <f t="shared" si="55"/>
        <v/>
      </c>
      <c r="AY81" s="18"/>
      <c r="AZ81" s="36" t="str">
        <f t="shared" si="56"/>
        <v/>
      </c>
      <c r="BA81" s="36" t="str">
        <f t="shared" si="57"/>
        <v/>
      </c>
      <c r="BB81" s="35" t="str">
        <f>IFERROR(VLOOKUP(BA81,INSTRUCTION!$J$1:$K$101,2),"")</f>
        <v/>
      </c>
      <c r="BC81" s="36" t="str">
        <f t="shared" si="58"/>
        <v/>
      </c>
      <c r="BD81" s="18"/>
      <c r="BE81" s="40"/>
      <c r="BF81" s="36" t="str">
        <f t="shared" si="59"/>
        <v/>
      </c>
      <c r="BG81" s="18"/>
      <c r="BH81" s="36" t="str">
        <f t="shared" si="60"/>
        <v/>
      </c>
      <c r="BI81" s="18"/>
      <c r="BJ81" s="36" t="str">
        <f t="shared" si="61"/>
        <v/>
      </c>
      <c r="BK81" s="36" t="str">
        <f t="shared" si="62"/>
        <v/>
      </c>
      <c r="BL81" s="35" t="str">
        <f>IFERROR(VLOOKUP(BK81,INSTRUCTION!$J$1:$K$101,2),"")</f>
        <v/>
      </c>
      <c r="BM81" s="36" t="str">
        <f t="shared" si="63"/>
        <v/>
      </c>
      <c r="BN81" s="36" t="str">
        <f>IFERROR(SUMPRODUCT(LARGE((N81,W81,AG81,AQ81,BA81,BK81),{1,2,3,4,5})),"")</f>
        <v/>
      </c>
      <c r="BO81" s="36" t="str">
        <f t="shared" si="64"/>
        <v/>
      </c>
      <c r="BP81" s="36" t="str">
        <f t="shared" si="66"/>
        <v/>
      </c>
      <c r="BQ81" s="45" t="str">
        <f t="shared" si="65"/>
        <v/>
      </c>
    </row>
    <row r="82" spans="1:69" x14ac:dyDescent="0.3">
      <c r="A82" s="17">
        <v>80</v>
      </c>
      <c r="B82" s="18"/>
      <c r="C82" s="18"/>
      <c r="D82" s="19"/>
      <c r="E82" s="20"/>
      <c r="F82" s="21"/>
      <c r="G82" s="22"/>
      <c r="H82" s="31">
        <v>80</v>
      </c>
      <c r="I82" s="25">
        <v>20</v>
      </c>
      <c r="J82" s="40"/>
      <c r="K82" s="36" t="str">
        <f t="shared" si="34"/>
        <v/>
      </c>
      <c r="L82" s="18"/>
      <c r="M82" s="36" t="str">
        <f t="shared" si="35"/>
        <v/>
      </c>
      <c r="N82" s="36" t="str">
        <f t="shared" si="36"/>
        <v/>
      </c>
      <c r="O82" s="35" t="str">
        <f>IFERROR(VLOOKUP(N82,INSTRUCTION!$J$1:$K$101,2),"")</f>
        <v/>
      </c>
      <c r="P82" s="36" t="str">
        <f t="shared" si="37"/>
        <v/>
      </c>
      <c r="Q82" s="37" t="str">
        <f t="shared" si="38"/>
        <v/>
      </c>
      <c r="R82" s="36" t="str">
        <f t="shared" si="39"/>
        <v/>
      </c>
      <c r="S82" s="18"/>
      <c r="T82" s="36" t="str">
        <f t="shared" si="40"/>
        <v/>
      </c>
      <c r="U82" s="18"/>
      <c r="V82" s="36" t="str">
        <f t="shared" si="41"/>
        <v/>
      </c>
      <c r="W82" s="36" t="str">
        <f t="shared" si="42"/>
        <v/>
      </c>
      <c r="X82" s="35" t="str">
        <f>IFERROR(VLOOKUP(W82,INSTRUCTION!$J$1:$K$101,2),"")</f>
        <v/>
      </c>
      <c r="Y82" s="36" t="str">
        <f t="shared" si="43"/>
        <v/>
      </c>
      <c r="Z82" s="18"/>
      <c r="AA82" s="18"/>
      <c r="AB82" s="36" t="str">
        <f t="shared" si="44"/>
        <v/>
      </c>
      <c r="AC82" s="18"/>
      <c r="AD82" s="36" t="str">
        <f t="shared" si="45"/>
        <v/>
      </c>
      <c r="AE82" s="18"/>
      <c r="AF82" s="36" t="str">
        <f t="shared" si="46"/>
        <v/>
      </c>
      <c r="AG82" s="36" t="str">
        <f t="shared" si="47"/>
        <v/>
      </c>
      <c r="AH82" s="35" t="str">
        <f>IFERROR(VLOOKUP(AG82,INSTRUCTION!$J$1:$K$101,2),"")</f>
        <v/>
      </c>
      <c r="AI82" s="36" t="str">
        <f t="shared" si="48"/>
        <v/>
      </c>
      <c r="AJ82" s="18"/>
      <c r="AK82" s="18"/>
      <c r="AL82" s="36" t="str">
        <f t="shared" si="49"/>
        <v/>
      </c>
      <c r="AM82" s="40"/>
      <c r="AN82" s="36" t="str">
        <f t="shared" si="50"/>
        <v/>
      </c>
      <c r="AO82" s="18"/>
      <c r="AP82" s="36" t="str">
        <f t="shared" si="51"/>
        <v/>
      </c>
      <c r="AQ82" s="36" t="str">
        <f t="shared" si="52"/>
        <v/>
      </c>
      <c r="AR82" s="35" t="str">
        <f>IFERROR(VLOOKUP(AQ82,INSTRUCTION!$J$1:$K$101,2),"")</f>
        <v/>
      </c>
      <c r="AS82" s="36" t="str">
        <f t="shared" si="53"/>
        <v/>
      </c>
      <c r="AT82" s="18"/>
      <c r="AU82" s="18"/>
      <c r="AV82" s="36" t="str">
        <f t="shared" si="54"/>
        <v/>
      </c>
      <c r="AW82" s="18"/>
      <c r="AX82" s="36" t="str">
        <f t="shared" si="55"/>
        <v/>
      </c>
      <c r="AY82" s="18"/>
      <c r="AZ82" s="36" t="str">
        <f t="shared" si="56"/>
        <v/>
      </c>
      <c r="BA82" s="36" t="str">
        <f t="shared" si="57"/>
        <v/>
      </c>
      <c r="BB82" s="35" t="str">
        <f>IFERROR(VLOOKUP(BA82,INSTRUCTION!$J$1:$K$101,2),"")</f>
        <v/>
      </c>
      <c r="BC82" s="36" t="str">
        <f t="shared" si="58"/>
        <v/>
      </c>
      <c r="BD82" s="18"/>
      <c r="BE82" s="40"/>
      <c r="BF82" s="36" t="str">
        <f t="shared" si="59"/>
        <v/>
      </c>
      <c r="BG82" s="18"/>
      <c r="BH82" s="36" t="str">
        <f t="shared" si="60"/>
        <v/>
      </c>
      <c r="BI82" s="18"/>
      <c r="BJ82" s="36" t="str">
        <f t="shared" si="61"/>
        <v/>
      </c>
      <c r="BK82" s="36" t="str">
        <f t="shared" si="62"/>
        <v/>
      </c>
      <c r="BL82" s="35" t="str">
        <f>IFERROR(VLOOKUP(BK82,INSTRUCTION!$J$1:$K$101,2),"")</f>
        <v/>
      </c>
      <c r="BM82" s="36" t="str">
        <f t="shared" si="63"/>
        <v/>
      </c>
      <c r="BN82" s="36" t="str">
        <f>IFERROR(SUMPRODUCT(LARGE((N82,W82,AG82,AQ82,BA82,BK82),{1,2,3,4,5})),"")</f>
        <v/>
      </c>
      <c r="BO82" s="36" t="str">
        <f t="shared" si="64"/>
        <v/>
      </c>
      <c r="BP82" s="36" t="str">
        <f t="shared" si="66"/>
        <v/>
      </c>
      <c r="BQ82" s="45" t="str">
        <f t="shared" si="65"/>
        <v/>
      </c>
    </row>
    <row r="83" spans="1:69" x14ac:dyDescent="0.3">
      <c r="A83" s="17">
        <v>81</v>
      </c>
      <c r="B83" s="18"/>
      <c r="C83" s="18"/>
      <c r="D83" s="19"/>
      <c r="E83" s="20"/>
      <c r="F83" s="21"/>
      <c r="G83" s="22"/>
      <c r="H83" s="31">
        <v>80</v>
      </c>
      <c r="I83" s="25">
        <v>20</v>
      </c>
      <c r="J83" s="40"/>
      <c r="K83" s="36" t="str">
        <f t="shared" si="34"/>
        <v/>
      </c>
      <c r="L83" s="18"/>
      <c r="M83" s="36" t="str">
        <f t="shared" si="35"/>
        <v/>
      </c>
      <c r="N83" s="36" t="str">
        <f t="shared" si="36"/>
        <v/>
      </c>
      <c r="O83" s="35" t="str">
        <f>IFERROR(VLOOKUP(N83,INSTRUCTION!$J$1:$K$101,2),"")</f>
        <v/>
      </c>
      <c r="P83" s="36" t="str">
        <f t="shared" si="37"/>
        <v/>
      </c>
      <c r="Q83" s="37" t="str">
        <f t="shared" si="38"/>
        <v/>
      </c>
      <c r="R83" s="36" t="str">
        <f t="shared" si="39"/>
        <v/>
      </c>
      <c r="S83" s="18"/>
      <c r="T83" s="36" t="str">
        <f t="shared" si="40"/>
        <v/>
      </c>
      <c r="U83" s="18"/>
      <c r="V83" s="36" t="str">
        <f t="shared" si="41"/>
        <v/>
      </c>
      <c r="W83" s="36" t="str">
        <f t="shared" si="42"/>
        <v/>
      </c>
      <c r="X83" s="35" t="str">
        <f>IFERROR(VLOOKUP(W83,INSTRUCTION!$J$1:$K$101,2),"")</f>
        <v/>
      </c>
      <c r="Y83" s="36" t="str">
        <f t="shared" si="43"/>
        <v/>
      </c>
      <c r="Z83" s="18"/>
      <c r="AA83" s="18"/>
      <c r="AB83" s="36" t="str">
        <f t="shared" si="44"/>
        <v/>
      </c>
      <c r="AC83" s="18"/>
      <c r="AD83" s="36" t="str">
        <f t="shared" si="45"/>
        <v/>
      </c>
      <c r="AE83" s="18"/>
      <c r="AF83" s="36" t="str">
        <f t="shared" si="46"/>
        <v/>
      </c>
      <c r="AG83" s="36" t="str">
        <f t="shared" si="47"/>
        <v/>
      </c>
      <c r="AH83" s="35" t="str">
        <f>IFERROR(VLOOKUP(AG83,INSTRUCTION!$J$1:$K$101,2),"")</f>
        <v/>
      </c>
      <c r="AI83" s="36" t="str">
        <f t="shared" si="48"/>
        <v/>
      </c>
      <c r="AJ83" s="18"/>
      <c r="AK83" s="18"/>
      <c r="AL83" s="36" t="str">
        <f t="shared" si="49"/>
        <v/>
      </c>
      <c r="AM83" s="40"/>
      <c r="AN83" s="36" t="str">
        <f t="shared" si="50"/>
        <v/>
      </c>
      <c r="AO83" s="18"/>
      <c r="AP83" s="36" t="str">
        <f t="shared" si="51"/>
        <v/>
      </c>
      <c r="AQ83" s="36" t="str">
        <f t="shared" si="52"/>
        <v/>
      </c>
      <c r="AR83" s="35" t="str">
        <f>IFERROR(VLOOKUP(AQ83,INSTRUCTION!$J$1:$K$101,2),"")</f>
        <v/>
      </c>
      <c r="AS83" s="36" t="str">
        <f t="shared" si="53"/>
        <v/>
      </c>
      <c r="AT83" s="18"/>
      <c r="AU83" s="18"/>
      <c r="AV83" s="36" t="str">
        <f t="shared" si="54"/>
        <v/>
      </c>
      <c r="AW83" s="18"/>
      <c r="AX83" s="36" t="str">
        <f t="shared" si="55"/>
        <v/>
      </c>
      <c r="AY83" s="18"/>
      <c r="AZ83" s="36" t="str">
        <f t="shared" si="56"/>
        <v/>
      </c>
      <c r="BA83" s="36" t="str">
        <f t="shared" si="57"/>
        <v/>
      </c>
      <c r="BB83" s="35" t="str">
        <f>IFERROR(VLOOKUP(BA83,INSTRUCTION!$J$1:$K$101,2),"")</f>
        <v/>
      </c>
      <c r="BC83" s="36" t="str">
        <f t="shared" si="58"/>
        <v/>
      </c>
      <c r="BD83" s="18"/>
      <c r="BE83" s="40"/>
      <c r="BF83" s="36" t="str">
        <f t="shared" si="59"/>
        <v/>
      </c>
      <c r="BG83" s="18"/>
      <c r="BH83" s="36" t="str">
        <f t="shared" si="60"/>
        <v/>
      </c>
      <c r="BI83" s="18"/>
      <c r="BJ83" s="36" t="str">
        <f t="shared" si="61"/>
        <v/>
      </c>
      <c r="BK83" s="36" t="str">
        <f t="shared" si="62"/>
        <v/>
      </c>
      <c r="BL83" s="35" t="str">
        <f>IFERROR(VLOOKUP(BK83,INSTRUCTION!$J$1:$K$101,2),"")</f>
        <v/>
      </c>
      <c r="BM83" s="36" t="str">
        <f t="shared" si="63"/>
        <v/>
      </c>
      <c r="BN83" s="36" t="str">
        <f>IFERROR(SUMPRODUCT(LARGE((N83,W83,AG83,AQ83,BA83,BK83),{1,2,3,4,5})),"")</f>
        <v/>
      </c>
      <c r="BO83" s="36" t="str">
        <f t="shared" si="64"/>
        <v/>
      </c>
      <c r="BP83" s="36" t="str">
        <f t="shared" si="66"/>
        <v/>
      </c>
      <c r="BQ83" s="45" t="str">
        <f t="shared" si="65"/>
        <v/>
      </c>
    </row>
    <row r="84" spans="1:69" x14ac:dyDescent="0.3">
      <c r="A84" s="17">
        <v>82</v>
      </c>
      <c r="B84" s="18"/>
      <c r="C84" s="18"/>
      <c r="D84" s="19"/>
      <c r="E84" s="20"/>
      <c r="F84" s="21"/>
      <c r="G84" s="22"/>
      <c r="H84" s="31">
        <v>80</v>
      </c>
      <c r="I84" s="25">
        <v>20</v>
      </c>
      <c r="J84" s="40"/>
      <c r="K84" s="36" t="str">
        <f t="shared" si="34"/>
        <v/>
      </c>
      <c r="L84" s="18"/>
      <c r="M84" s="36" t="str">
        <f t="shared" si="35"/>
        <v/>
      </c>
      <c r="N84" s="36" t="str">
        <f t="shared" si="36"/>
        <v/>
      </c>
      <c r="O84" s="35" t="str">
        <f>IFERROR(VLOOKUP(N84,INSTRUCTION!$J$1:$K$101,2),"")</f>
        <v/>
      </c>
      <c r="P84" s="36" t="str">
        <f t="shared" si="37"/>
        <v/>
      </c>
      <c r="Q84" s="37" t="str">
        <f t="shared" si="38"/>
        <v/>
      </c>
      <c r="R84" s="36" t="str">
        <f t="shared" si="39"/>
        <v/>
      </c>
      <c r="S84" s="18"/>
      <c r="T84" s="36" t="str">
        <f t="shared" si="40"/>
        <v/>
      </c>
      <c r="U84" s="18"/>
      <c r="V84" s="36" t="str">
        <f t="shared" si="41"/>
        <v/>
      </c>
      <c r="W84" s="36" t="str">
        <f t="shared" si="42"/>
        <v/>
      </c>
      <c r="X84" s="35" t="str">
        <f>IFERROR(VLOOKUP(W84,INSTRUCTION!$J$1:$K$101,2),"")</f>
        <v/>
      </c>
      <c r="Y84" s="36" t="str">
        <f t="shared" si="43"/>
        <v/>
      </c>
      <c r="Z84" s="18"/>
      <c r="AA84" s="18"/>
      <c r="AB84" s="36" t="str">
        <f t="shared" si="44"/>
        <v/>
      </c>
      <c r="AC84" s="18"/>
      <c r="AD84" s="36" t="str">
        <f t="shared" si="45"/>
        <v/>
      </c>
      <c r="AE84" s="18"/>
      <c r="AF84" s="36" t="str">
        <f t="shared" si="46"/>
        <v/>
      </c>
      <c r="AG84" s="36" t="str">
        <f t="shared" si="47"/>
        <v/>
      </c>
      <c r="AH84" s="35" t="str">
        <f>IFERROR(VLOOKUP(AG84,INSTRUCTION!$J$1:$K$101,2),"")</f>
        <v/>
      </c>
      <c r="AI84" s="36" t="str">
        <f t="shared" si="48"/>
        <v/>
      </c>
      <c r="AJ84" s="18"/>
      <c r="AK84" s="18"/>
      <c r="AL84" s="36" t="str">
        <f t="shared" si="49"/>
        <v/>
      </c>
      <c r="AM84" s="40"/>
      <c r="AN84" s="36" t="str">
        <f t="shared" si="50"/>
        <v/>
      </c>
      <c r="AO84" s="18"/>
      <c r="AP84" s="36" t="str">
        <f t="shared" si="51"/>
        <v/>
      </c>
      <c r="AQ84" s="36" t="str">
        <f t="shared" si="52"/>
        <v/>
      </c>
      <c r="AR84" s="35" t="str">
        <f>IFERROR(VLOOKUP(AQ84,INSTRUCTION!$J$1:$K$101,2),"")</f>
        <v/>
      </c>
      <c r="AS84" s="36" t="str">
        <f t="shared" si="53"/>
        <v/>
      </c>
      <c r="AT84" s="18"/>
      <c r="AU84" s="18"/>
      <c r="AV84" s="36" t="str">
        <f t="shared" si="54"/>
        <v/>
      </c>
      <c r="AW84" s="18"/>
      <c r="AX84" s="36" t="str">
        <f t="shared" si="55"/>
        <v/>
      </c>
      <c r="AY84" s="18"/>
      <c r="AZ84" s="36" t="str">
        <f t="shared" si="56"/>
        <v/>
      </c>
      <c r="BA84" s="36" t="str">
        <f t="shared" si="57"/>
        <v/>
      </c>
      <c r="BB84" s="35" t="str">
        <f>IFERROR(VLOOKUP(BA84,INSTRUCTION!$J$1:$K$101,2),"")</f>
        <v/>
      </c>
      <c r="BC84" s="36" t="str">
        <f t="shared" si="58"/>
        <v/>
      </c>
      <c r="BD84" s="18"/>
      <c r="BE84" s="40"/>
      <c r="BF84" s="36" t="str">
        <f t="shared" si="59"/>
        <v/>
      </c>
      <c r="BG84" s="18"/>
      <c r="BH84" s="36" t="str">
        <f t="shared" si="60"/>
        <v/>
      </c>
      <c r="BI84" s="18"/>
      <c r="BJ84" s="36" t="str">
        <f t="shared" si="61"/>
        <v/>
      </c>
      <c r="BK84" s="36" t="str">
        <f t="shared" si="62"/>
        <v/>
      </c>
      <c r="BL84" s="35" t="str">
        <f>IFERROR(VLOOKUP(BK84,INSTRUCTION!$J$1:$K$101,2),"")</f>
        <v/>
      </c>
      <c r="BM84" s="36" t="str">
        <f t="shared" si="63"/>
        <v/>
      </c>
      <c r="BN84" s="36" t="str">
        <f>IFERROR(SUMPRODUCT(LARGE((N84,W84,AG84,AQ84,BA84,BK84),{1,2,3,4,5})),"")</f>
        <v/>
      </c>
      <c r="BO84" s="36" t="str">
        <f t="shared" si="64"/>
        <v/>
      </c>
      <c r="BP84" s="36" t="str">
        <f t="shared" si="66"/>
        <v/>
      </c>
      <c r="BQ84" s="45" t="str">
        <f t="shared" si="65"/>
        <v/>
      </c>
    </row>
    <row r="85" spans="1:69" x14ac:dyDescent="0.3">
      <c r="A85" s="17">
        <v>83</v>
      </c>
      <c r="B85" s="18"/>
      <c r="C85" s="18"/>
      <c r="D85" s="19"/>
      <c r="E85" s="20"/>
      <c r="F85" s="21"/>
      <c r="G85" s="22"/>
      <c r="H85" s="31">
        <v>80</v>
      </c>
      <c r="I85" s="25">
        <v>20</v>
      </c>
      <c r="J85" s="40"/>
      <c r="K85" s="36" t="str">
        <f t="shared" si="34"/>
        <v/>
      </c>
      <c r="L85" s="18"/>
      <c r="M85" s="36" t="str">
        <f t="shared" si="35"/>
        <v/>
      </c>
      <c r="N85" s="36" t="str">
        <f t="shared" si="36"/>
        <v/>
      </c>
      <c r="O85" s="35" t="str">
        <f>IFERROR(VLOOKUP(N85,INSTRUCTION!$J$1:$K$101,2),"")</f>
        <v/>
      </c>
      <c r="P85" s="36" t="str">
        <f t="shared" si="37"/>
        <v/>
      </c>
      <c r="Q85" s="37" t="str">
        <f t="shared" si="38"/>
        <v/>
      </c>
      <c r="R85" s="36" t="str">
        <f t="shared" si="39"/>
        <v/>
      </c>
      <c r="S85" s="18"/>
      <c r="T85" s="36" t="str">
        <f t="shared" si="40"/>
        <v/>
      </c>
      <c r="U85" s="18"/>
      <c r="V85" s="36" t="str">
        <f t="shared" si="41"/>
        <v/>
      </c>
      <c r="W85" s="36" t="str">
        <f t="shared" si="42"/>
        <v/>
      </c>
      <c r="X85" s="35" t="str">
        <f>IFERROR(VLOOKUP(W85,INSTRUCTION!$J$1:$K$101,2),"")</f>
        <v/>
      </c>
      <c r="Y85" s="36" t="str">
        <f t="shared" si="43"/>
        <v/>
      </c>
      <c r="Z85" s="18"/>
      <c r="AA85" s="18"/>
      <c r="AB85" s="36" t="str">
        <f t="shared" si="44"/>
        <v/>
      </c>
      <c r="AC85" s="18"/>
      <c r="AD85" s="36" t="str">
        <f t="shared" si="45"/>
        <v/>
      </c>
      <c r="AE85" s="18"/>
      <c r="AF85" s="36" t="str">
        <f t="shared" si="46"/>
        <v/>
      </c>
      <c r="AG85" s="36" t="str">
        <f t="shared" si="47"/>
        <v/>
      </c>
      <c r="AH85" s="35" t="str">
        <f>IFERROR(VLOOKUP(AG85,INSTRUCTION!$J$1:$K$101,2),"")</f>
        <v/>
      </c>
      <c r="AI85" s="36" t="str">
        <f t="shared" si="48"/>
        <v/>
      </c>
      <c r="AJ85" s="18"/>
      <c r="AK85" s="18"/>
      <c r="AL85" s="36" t="str">
        <f t="shared" si="49"/>
        <v/>
      </c>
      <c r="AM85" s="40"/>
      <c r="AN85" s="36" t="str">
        <f t="shared" si="50"/>
        <v/>
      </c>
      <c r="AO85" s="18"/>
      <c r="AP85" s="36" t="str">
        <f t="shared" si="51"/>
        <v/>
      </c>
      <c r="AQ85" s="36" t="str">
        <f t="shared" si="52"/>
        <v/>
      </c>
      <c r="AR85" s="35" t="str">
        <f>IFERROR(VLOOKUP(AQ85,INSTRUCTION!$J$1:$K$101,2),"")</f>
        <v/>
      </c>
      <c r="AS85" s="36" t="str">
        <f t="shared" si="53"/>
        <v/>
      </c>
      <c r="AT85" s="18"/>
      <c r="AU85" s="18"/>
      <c r="AV85" s="36" t="str">
        <f t="shared" si="54"/>
        <v/>
      </c>
      <c r="AW85" s="18"/>
      <c r="AX85" s="36" t="str">
        <f t="shared" si="55"/>
        <v/>
      </c>
      <c r="AY85" s="18"/>
      <c r="AZ85" s="36" t="str">
        <f t="shared" si="56"/>
        <v/>
      </c>
      <c r="BA85" s="36" t="str">
        <f t="shared" si="57"/>
        <v/>
      </c>
      <c r="BB85" s="35" t="str">
        <f>IFERROR(VLOOKUP(BA85,INSTRUCTION!$J$1:$K$101,2),"")</f>
        <v/>
      </c>
      <c r="BC85" s="36" t="str">
        <f t="shared" si="58"/>
        <v/>
      </c>
      <c r="BD85" s="18"/>
      <c r="BE85" s="40"/>
      <c r="BF85" s="36" t="str">
        <f t="shared" si="59"/>
        <v/>
      </c>
      <c r="BG85" s="18"/>
      <c r="BH85" s="36" t="str">
        <f t="shared" si="60"/>
        <v/>
      </c>
      <c r="BI85" s="18"/>
      <c r="BJ85" s="36" t="str">
        <f t="shared" si="61"/>
        <v/>
      </c>
      <c r="BK85" s="36" t="str">
        <f t="shared" si="62"/>
        <v/>
      </c>
      <c r="BL85" s="35" t="str">
        <f>IFERROR(VLOOKUP(BK85,INSTRUCTION!$J$1:$K$101,2),"")</f>
        <v/>
      </c>
      <c r="BM85" s="36" t="str">
        <f t="shared" si="63"/>
        <v/>
      </c>
      <c r="BN85" s="36" t="str">
        <f>IFERROR(SUMPRODUCT(LARGE((N85,W85,AG85,AQ85,BA85,BK85),{1,2,3,4,5})),"")</f>
        <v/>
      </c>
      <c r="BO85" s="36" t="str">
        <f t="shared" si="64"/>
        <v/>
      </c>
      <c r="BP85" s="36" t="str">
        <f t="shared" si="66"/>
        <v/>
      </c>
      <c r="BQ85" s="45" t="str">
        <f t="shared" si="65"/>
        <v/>
      </c>
    </row>
    <row r="86" spans="1:69" x14ac:dyDescent="0.3">
      <c r="A86" s="17">
        <v>84</v>
      </c>
      <c r="B86" s="18"/>
      <c r="C86" s="18"/>
      <c r="D86" s="19"/>
      <c r="E86" s="20"/>
      <c r="F86" s="21"/>
      <c r="G86" s="22"/>
      <c r="H86" s="31">
        <v>80</v>
      </c>
      <c r="I86" s="25">
        <v>20</v>
      </c>
      <c r="J86" s="40"/>
      <c r="K86" s="36" t="str">
        <f t="shared" si="34"/>
        <v/>
      </c>
      <c r="L86" s="18"/>
      <c r="M86" s="36" t="str">
        <f t="shared" si="35"/>
        <v/>
      </c>
      <c r="N86" s="36" t="str">
        <f t="shared" si="36"/>
        <v/>
      </c>
      <c r="O86" s="35" t="str">
        <f>IFERROR(VLOOKUP(N86,INSTRUCTION!$J$1:$K$101,2),"")</f>
        <v/>
      </c>
      <c r="P86" s="36" t="str">
        <f t="shared" si="37"/>
        <v/>
      </c>
      <c r="Q86" s="37" t="str">
        <f t="shared" si="38"/>
        <v/>
      </c>
      <c r="R86" s="36" t="str">
        <f t="shared" si="39"/>
        <v/>
      </c>
      <c r="S86" s="18"/>
      <c r="T86" s="36" t="str">
        <f t="shared" si="40"/>
        <v/>
      </c>
      <c r="U86" s="18"/>
      <c r="V86" s="36" t="str">
        <f t="shared" si="41"/>
        <v/>
      </c>
      <c r="W86" s="36" t="str">
        <f t="shared" si="42"/>
        <v/>
      </c>
      <c r="X86" s="35" t="str">
        <f>IFERROR(VLOOKUP(W86,INSTRUCTION!$J$1:$K$101,2),"")</f>
        <v/>
      </c>
      <c r="Y86" s="36" t="str">
        <f t="shared" si="43"/>
        <v/>
      </c>
      <c r="Z86" s="18"/>
      <c r="AA86" s="18"/>
      <c r="AB86" s="36" t="str">
        <f t="shared" si="44"/>
        <v/>
      </c>
      <c r="AC86" s="18"/>
      <c r="AD86" s="36" t="str">
        <f t="shared" si="45"/>
        <v/>
      </c>
      <c r="AE86" s="18"/>
      <c r="AF86" s="36" t="str">
        <f t="shared" si="46"/>
        <v/>
      </c>
      <c r="AG86" s="36" t="str">
        <f t="shared" si="47"/>
        <v/>
      </c>
      <c r="AH86" s="35" t="str">
        <f>IFERROR(VLOOKUP(AG86,INSTRUCTION!$J$1:$K$101,2),"")</f>
        <v/>
      </c>
      <c r="AI86" s="36" t="str">
        <f t="shared" si="48"/>
        <v/>
      </c>
      <c r="AJ86" s="18"/>
      <c r="AK86" s="18"/>
      <c r="AL86" s="36" t="str">
        <f t="shared" si="49"/>
        <v/>
      </c>
      <c r="AM86" s="40"/>
      <c r="AN86" s="36" t="str">
        <f t="shared" si="50"/>
        <v/>
      </c>
      <c r="AO86" s="18"/>
      <c r="AP86" s="36" t="str">
        <f t="shared" si="51"/>
        <v/>
      </c>
      <c r="AQ86" s="36" t="str">
        <f t="shared" si="52"/>
        <v/>
      </c>
      <c r="AR86" s="35" t="str">
        <f>IFERROR(VLOOKUP(AQ86,INSTRUCTION!$J$1:$K$101,2),"")</f>
        <v/>
      </c>
      <c r="AS86" s="36" t="str">
        <f t="shared" si="53"/>
        <v/>
      </c>
      <c r="AT86" s="18"/>
      <c r="AU86" s="18"/>
      <c r="AV86" s="36" t="str">
        <f t="shared" si="54"/>
        <v/>
      </c>
      <c r="AW86" s="18"/>
      <c r="AX86" s="36" t="str">
        <f t="shared" si="55"/>
        <v/>
      </c>
      <c r="AY86" s="18"/>
      <c r="AZ86" s="36" t="str">
        <f t="shared" si="56"/>
        <v/>
      </c>
      <c r="BA86" s="36" t="str">
        <f t="shared" si="57"/>
        <v/>
      </c>
      <c r="BB86" s="35" t="str">
        <f>IFERROR(VLOOKUP(BA86,INSTRUCTION!$J$1:$K$101,2),"")</f>
        <v/>
      </c>
      <c r="BC86" s="36" t="str">
        <f t="shared" si="58"/>
        <v/>
      </c>
      <c r="BD86" s="18"/>
      <c r="BE86" s="40"/>
      <c r="BF86" s="36" t="str">
        <f t="shared" si="59"/>
        <v/>
      </c>
      <c r="BG86" s="18"/>
      <c r="BH86" s="36" t="str">
        <f t="shared" si="60"/>
        <v/>
      </c>
      <c r="BI86" s="18"/>
      <c r="BJ86" s="36" t="str">
        <f t="shared" si="61"/>
        <v/>
      </c>
      <c r="BK86" s="36" t="str">
        <f t="shared" si="62"/>
        <v/>
      </c>
      <c r="BL86" s="35" t="str">
        <f>IFERROR(VLOOKUP(BK86,INSTRUCTION!$J$1:$K$101,2),"")</f>
        <v/>
      </c>
      <c r="BM86" s="36" t="str">
        <f t="shared" si="63"/>
        <v/>
      </c>
      <c r="BN86" s="36" t="str">
        <f>IFERROR(SUMPRODUCT(LARGE((N86,W86,AG86,AQ86,BA86,BK86),{1,2,3,4,5})),"")</f>
        <v/>
      </c>
      <c r="BO86" s="36" t="str">
        <f t="shared" si="64"/>
        <v/>
      </c>
      <c r="BP86" s="36" t="str">
        <f t="shared" si="66"/>
        <v/>
      </c>
      <c r="BQ86" s="45" t="str">
        <f t="shared" si="65"/>
        <v/>
      </c>
    </row>
    <row r="87" spans="1:69" x14ac:dyDescent="0.3">
      <c r="A87" s="17">
        <v>85</v>
      </c>
      <c r="B87" s="18"/>
      <c r="C87" s="18"/>
      <c r="D87" s="19"/>
      <c r="E87" s="20"/>
      <c r="F87" s="21"/>
      <c r="G87" s="22"/>
      <c r="H87" s="31">
        <v>80</v>
      </c>
      <c r="I87" s="25">
        <v>20</v>
      </c>
      <c r="J87" s="40"/>
      <c r="K87" s="36" t="str">
        <f t="shared" si="34"/>
        <v/>
      </c>
      <c r="L87" s="18"/>
      <c r="M87" s="36" t="str">
        <f t="shared" si="35"/>
        <v/>
      </c>
      <c r="N87" s="36" t="str">
        <f t="shared" si="36"/>
        <v/>
      </c>
      <c r="O87" s="35" t="str">
        <f>IFERROR(VLOOKUP(N87,INSTRUCTION!$J$1:$K$101,2),"")</f>
        <v/>
      </c>
      <c r="P87" s="36" t="str">
        <f t="shared" si="37"/>
        <v/>
      </c>
      <c r="Q87" s="37" t="str">
        <f t="shared" si="38"/>
        <v/>
      </c>
      <c r="R87" s="36" t="str">
        <f t="shared" si="39"/>
        <v/>
      </c>
      <c r="S87" s="18"/>
      <c r="T87" s="36" t="str">
        <f t="shared" si="40"/>
        <v/>
      </c>
      <c r="U87" s="18"/>
      <c r="V87" s="36" t="str">
        <f t="shared" si="41"/>
        <v/>
      </c>
      <c r="W87" s="36" t="str">
        <f t="shared" si="42"/>
        <v/>
      </c>
      <c r="X87" s="35" t="str">
        <f>IFERROR(VLOOKUP(W87,INSTRUCTION!$J$1:$K$101,2),"")</f>
        <v/>
      </c>
      <c r="Y87" s="36" t="str">
        <f t="shared" si="43"/>
        <v/>
      </c>
      <c r="Z87" s="18"/>
      <c r="AA87" s="18"/>
      <c r="AB87" s="36" t="str">
        <f t="shared" si="44"/>
        <v/>
      </c>
      <c r="AC87" s="18"/>
      <c r="AD87" s="36" t="str">
        <f t="shared" si="45"/>
        <v/>
      </c>
      <c r="AE87" s="18"/>
      <c r="AF87" s="36" t="str">
        <f t="shared" si="46"/>
        <v/>
      </c>
      <c r="AG87" s="36" t="str">
        <f t="shared" si="47"/>
        <v/>
      </c>
      <c r="AH87" s="35" t="str">
        <f>IFERROR(VLOOKUP(AG87,INSTRUCTION!$J$1:$K$101,2),"")</f>
        <v/>
      </c>
      <c r="AI87" s="36" t="str">
        <f t="shared" si="48"/>
        <v/>
      </c>
      <c r="AJ87" s="18"/>
      <c r="AK87" s="18"/>
      <c r="AL87" s="36" t="str">
        <f t="shared" si="49"/>
        <v/>
      </c>
      <c r="AM87" s="40"/>
      <c r="AN87" s="36" t="str">
        <f t="shared" si="50"/>
        <v/>
      </c>
      <c r="AO87" s="18"/>
      <c r="AP87" s="36" t="str">
        <f t="shared" si="51"/>
        <v/>
      </c>
      <c r="AQ87" s="36" t="str">
        <f t="shared" si="52"/>
        <v/>
      </c>
      <c r="AR87" s="35" t="str">
        <f>IFERROR(VLOOKUP(AQ87,INSTRUCTION!$J$1:$K$101,2),"")</f>
        <v/>
      </c>
      <c r="AS87" s="36" t="str">
        <f t="shared" si="53"/>
        <v/>
      </c>
      <c r="AT87" s="18"/>
      <c r="AU87" s="18"/>
      <c r="AV87" s="36" t="str">
        <f t="shared" si="54"/>
        <v/>
      </c>
      <c r="AW87" s="18"/>
      <c r="AX87" s="36" t="str">
        <f t="shared" si="55"/>
        <v/>
      </c>
      <c r="AY87" s="18"/>
      <c r="AZ87" s="36" t="str">
        <f t="shared" si="56"/>
        <v/>
      </c>
      <c r="BA87" s="36" t="str">
        <f t="shared" si="57"/>
        <v/>
      </c>
      <c r="BB87" s="35" t="str">
        <f>IFERROR(VLOOKUP(BA87,INSTRUCTION!$J$1:$K$101,2),"")</f>
        <v/>
      </c>
      <c r="BC87" s="36" t="str">
        <f t="shared" si="58"/>
        <v/>
      </c>
      <c r="BD87" s="18"/>
      <c r="BE87" s="40"/>
      <c r="BF87" s="36" t="str">
        <f t="shared" si="59"/>
        <v/>
      </c>
      <c r="BG87" s="18"/>
      <c r="BH87" s="36" t="str">
        <f t="shared" si="60"/>
        <v/>
      </c>
      <c r="BI87" s="18"/>
      <c r="BJ87" s="36" t="str">
        <f t="shared" si="61"/>
        <v/>
      </c>
      <c r="BK87" s="36" t="str">
        <f t="shared" si="62"/>
        <v/>
      </c>
      <c r="BL87" s="35" t="str">
        <f>IFERROR(VLOOKUP(BK87,INSTRUCTION!$J$1:$K$101,2),"")</f>
        <v/>
      </c>
      <c r="BM87" s="36" t="str">
        <f t="shared" si="63"/>
        <v/>
      </c>
      <c r="BN87" s="36" t="str">
        <f>IFERROR(SUMPRODUCT(LARGE((N87,W87,AG87,AQ87,BA87,BK87),{1,2,3,4,5})),"")</f>
        <v/>
      </c>
      <c r="BO87" s="36" t="str">
        <f t="shared" si="64"/>
        <v/>
      </c>
      <c r="BP87" s="36" t="str">
        <f t="shared" si="66"/>
        <v/>
      </c>
      <c r="BQ87" s="45" t="str">
        <f t="shared" si="65"/>
        <v/>
      </c>
    </row>
    <row r="88" spans="1:69" x14ac:dyDescent="0.3">
      <c r="A88" s="17">
        <v>86</v>
      </c>
      <c r="B88" s="18"/>
      <c r="C88" s="18"/>
      <c r="D88" s="19"/>
      <c r="E88" s="20"/>
      <c r="F88" s="21"/>
      <c r="G88" s="22"/>
      <c r="H88" s="31">
        <v>80</v>
      </c>
      <c r="I88" s="25">
        <v>20</v>
      </c>
      <c r="J88" s="40"/>
      <c r="K88" s="36" t="str">
        <f t="shared" si="34"/>
        <v/>
      </c>
      <c r="L88" s="18"/>
      <c r="M88" s="36" t="str">
        <f t="shared" si="35"/>
        <v/>
      </c>
      <c r="N88" s="36" t="str">
        <f t="shared" si="36"/>
        <v/>
      </c>
      <c r="O88" s="35" t="str">
        <f>IFERROR(VLOOKUP(N88,INSTRUCTION!$J$1:$K$101,2),"")</f>
        <v/>
      </c>
      <c r="P88" s="36" t="str">
        <f t="shared" si="37"/>
        <v/>
      </c>
      <c r="Q88" s="37" t="str">
        <f t="shared" si="38"/>
        <v/>
      </c>
      <c r="R88" s="36" t="str">
        <f t="shared" si="39"/>
        <v/>
      </c>
      <c r="S88" s="18"/>
      <c r="T88" s="36" t="str">
        <f t="shared" si="40"/>
        <v/>
      </c>
      <c r="U88" s="18"/>
      <c r="V88" s="36" t="str">
        <f t="shared" si="41"/>
        <v/>
      </c>
      <c r="W88" s="36" t="str">
        <f t="shared" si="42"/>
        <v/>
      </c>
      <c r="X88" s="35" t="str">
        <f>IFERROR(VLOOKUP(W88,INSTRUCTION!$J$1:$K$101,2),"")</f>
        <v/>
      </c>
      <c r="Y88" s="36" t="str">
        <f t="shared" si="43"/>
        <v/>
      </c>
      <c r="Z88" s="18"/>
      <c r="AA88" s="18"/>
      <c r="AB88" s="36" t="str">
        <f t="shared" si="44"/>
        <v/>
      </c>
      <c r="AC88" s="18"/>
      <c r="AD88" s="36" t="str">
        <f t="shared" si="45"/>
        <v/>
      </c>
      <c r="AE88" s="18"/>
      <c r="AF88" s="36" t="str">
        <f t="shared" si="46"/>
        <v/>
      </c>
      <c r="AG88" s="36" t="str">
        <f t="shared" si="47"/>
        <v/>
      </c>
      <c r="AH88" s="35" t="str">
        <f>IFERROR(VLOOKUP(AG88,INSTRUCTION!$J$1:$K$101,2),"")</f>
        <v/>
      </c>
      <c r="AI88" s="36" t="str">
        <f t="shared" si="48"/>
        <v/>
      </c>
      <c r="AJ88" s="18"/>
      <c r="AK88" s="18"/>
      <c r="AL88" s="36" t="str">
        <f t="shared" si="49"/>
        <v/>
      </c>
      <c r="AM88" s="40"/>
      <c r="AN88" s="36" t="str">
        <f t="shared" si="50"/>
        <v/>
      </c>
      <c r="AO88" s="18"/>
      <c r="AP88" s="36" t="str">
        <f t="shared" si="51"/>
        <v/>
      </c>
      <c r="AQ88" s="36" t="str">
        <f t="shared" si="52"/>
        <v/>
      </c>
      <c r="AR88" s="35" t="str">
        <f>IFERROR(VLOOKUP(AQ88,INSTRUCTION!$J$1:$K$101,2),"")</f>
        <v/>
      </c>
      <c r="AS88" s="36" t="str">
        <f t="shared" si="53"/>
        <v/>
      </c>
      <c r="AT88" s="18"/>
      <c r="AU88" s="18"/>
      <c r="AV88" s="36" t="str">
        <f t="shared" si="54"/>
        <v/>
      </c>
      <c r="AW88" s="18"/>
      <c r="AX88" s="36" t="str">
        <f t="shared" si="55"/>
        <v/>
      </c>
      <c r="AY88" s="18"/>
      <c r="AZ88" s="36" t="str">
        <f t="shared" si="56"/>
        <v/>
      </c>
      <c r="BA88" s="36" t="str">
        <f t="shared" si="57"/>
        <v/>
      </c>
      <c r="BB88" s="35" t="str">
        <f>IFERROR(VLOOKUP(BA88,INSTRUCTION!$J$1:$K$101,2),"")</f>
        <v/>
      </c>
      <c r="BC88" s="36" t="str">
        <f t="shared" si="58"/>
        <v/>
      </c>
      <c r="BD88" s="18"/>
      <c r="BE88" s="40"/>
      <c r="BF88" s="36" t="str">
        <f t="shared" si="59"/>
        <v/>
      </c>
      <c r="BG88" s="18"/>
      <c r="BH88" s="36" t="str">
        <f t="shared" si="60"/>
        <v/>
      </c>
      <c r="BI88" s="18"/>
      <c r="BJ88" s="36" t="str">
        <f t="shared" si="61"/>
        <v/>
      </c>
      <c r="BK88" s="36" t="str">
        <f t="shared" si="62"/>
        <v/>
      </c>
      <c r="BL88" s="35" t="str">
        <f>IFERROR(VLOOKUP(BK88,INSTRUCTION!$J$1:$K$101,2),"")</f>
        <v/>
      </c>
      <c r="BM88" s="36" t="str">
        <f t="shared" si="63"/>
        <v/>
      </c>
      <c r="BN88" s="36" t="str">
        <f>IFERROR(SUMPRODUCT(LARGE((N88,W88,AG88,AQ88,BA88,BK88),{1,2,3,4,5})),"")</f>
        <v/>
      </c>
      <c r="BO88" s="36" t="str">
        <f t="shared" si="64"/>
        <v/>
      </c>
      <c r="BP88" s="36" t="str">
        <f t="shared" si="66"/>
        <v/>
      </c>
      <c r="BQ88" s="45" t="str">
        <f t="shared" si="65"/>
        <v/>
      </c>
    </row>
    <row r="89" spans="1:69" x14ac:dyDescent="0.3">
      <c r="A89" s="17">
        <v>87</v>
      </c>
      <c r="B89" s="18"/>
      <c r="C89" s="18"/>
      <c r="D89" s="19"/>
      <c r="E89" s="20"/>
      <c r="F89" s="21"/>
      <c r="G89" s="22"/>
      <c r="H89" s="31">
        <v>80</v>
      </c>
      <c r="I89" s="25">
        <v>20</v>
      </c>
      <c r="J89" s="40"/>
      <c r="K89" s="36" t="str">
        <f t="shared" si="34"/>
        <v/>
      </c>
      <c r="L89" s="18"/>
      <c r="M89" s="36" t="str">
        <f t="shared" si="35"/>
        <v/>
      </c>
      <c r="N89" s="36" t="str">
        <f t="shared" si="36"/>
        <v/>
      </c>
      <c r="O89" s="35" t="str">
        <f>IFERROR(VLOOKUP(N89,INSTRUCTION!$J$1:$K$101,2),"")</f>
        <v/>
      </c>
      <c r="P89" s="36" t="str">
        <f t="shared" si="37"/>
        <v/>
      </c>
      <c r="Q89" s="37" t="str">
        <f t="shared" si="38"/>
        <v/>
      </c>
      <c r="R89" s="36" t="str">
        <f t="shared" si="39"/>
        <v/>
      </c>
      <c r="S89" s="18"/>
      <c r="T89" s="36" t="str">
        <f t="shared" si="40"/>
        <v/>
      </c>
      <c r="U89" s="18"/>
      <c r="V89" s="36" t="str">
        <f t="shared" si="41"/>
        <v/>
      </c>
      <c r="W89" s="36" t="str">
        <f t="shared" si="42"/>
        <v/>
      </c>
      <c r="X89" s="35" t="str">
        <f>IFERROR(VLOOKUP(W89,INSTRUCTION!$J$1:$K$101,2),"")</f>
        <v/>
      </c>
      <c r="Y89" s="36" t="str">
        <f t="shared" si="43"/>
        <v/>
      </c>
      <c r="Z89" s="18"/>
      <c r="AA89" s="18"/>
      <c r="AB89" s="36" t="str">
        <f t="shared" si="44"/>
        <v/>
      </c>
      <c r="AC89" s="18"/>
      <c r="AD89" s="36" t="str">
        <f t="shared" si="45"/>
        <v/>
      </c>
      <c r="AE89" s="18"/>
      <c r="AF89" s="36" t="str">
        <f t="shared" si="46"/>
        <v/>
      </c>
      <c r="AG89" s="36" t="str">
        <f t="shared" si="47"/>
        <v/>
      </c>
      <c r="AH89" s="35" t="str">
        <f>IFERROR(VLOOKUP(AG89,INSTRUCTION!$J$1:$K$101,2),"")</f>
        <v/>
      </c>
      <c r="AI89" s="36" t="str">
        <f t="shared" si="48"/>
        <v/>
      </c>
      <c r="AJ89" s="18"/>
      <c r="AK89" s="18"/>
      <c r="AL89" s="36" t="str">
        <f t="shared" si="49"/>
        <v/>
      </c>
      <c r="AM89" s="40"/>
      <c r="AN89" s="36" t="str">
        <f t="shared" si="50"/>
        <v/>
      </c>
      <c r="AO89" s="18"/>
      <c r="AP89" s="36" t="str">
        <f t="shared" si="51"/>
        <v/>
      </c>
      <c r="AQ89" s="36" t="str">
        <f t="shared" si="52"/>
        <v/>
      </c>
      <c r="AR89" s="35" t="str">
        <f>IFERROR(VLOOKUP(AQ89,INSTRUCTION!$J$1:$K$101,2),"")</f>
        <v/>
      </c>
      <c r="AS89" s="36" t="str">
        <f t="shared" si="53"/>
        <v/>
      </c>
      <c r="AT89" s="18"/>
      <c r="AU89" s="18"/>
      <c r="AV89" s="36" t="str">
        <f t="shared" si="54"/>
        <v/>
      </c>
      <c r="AW89" s="18"/>
      <c r="AX89" s="36" t="str">
        <f t="shared" si="55"/>
        <v/>
      </c>
      <c r="AY89" s="18"/>
      <c r="AZ89" s="36" t="str">
        <f t="shared" si="56"/>
        <v/>
      </c>
      <c r="BA89" s="36" t="str">
        <f t="shared" si="57"/>
        <v/>
      </c>
      <c r="BB89" s="35" t="str">
        <f>IFERROR(VLOOKUP(BA89,INSTRUCTION!$J$1:$K$101,2),"")</f>
        <v/>
      </c>
      <c r="BC89" s="36" t="str">
        <f t="shared" si="58"/>
        <v/>
      </c>
      <c r="BD89" s="18"/>
      <c r="BE89" s="40"/>
      <c r="BF89" s="36" t="str">
        <f t="shared" si="59"/>
        <v/>
      </c>
      <c r="BG89" s="18"/>
      <c r="BH89" s="36" t="str">
        <f t="shared" si="60"/>
        <v/>
      </c>
      <c r="BI89" s="18"/>
      <c r="BJ89" s="36" t="str">
        <f t="shared" si="61"/>
        <v/>
      </c>
      <c r="BK89" s="36" t="str">
        <f t="shared" si="62"/>
        <v/>
      </c>
      <c r="BL89" s="35" t="str">
        <f>IFERROR(VLOOKUP(BK89,INSTRUCTION!$J$1:$K$101,2),"")</f>
        <v/>
      </c>
      <c r="BM89" s="36" t="str">
        <f t="shared" si="63"/>
        <v/>
      </c>
      <c r="BN89" s="36" t="str">
        <f>IFERROR(SUMPRODUCT(LARGE((N89,W89,AG89,AQ89,BA89,BK89),{1,2,3,4,5})),"")</f>
        <v/>
      </c>
      <c r="BO89" s="36" t="str">
        <f t="shared" si="64"/>
        <v/>
      </c>
      <c r="BP89" s="36" t="str">
        <f t="shared" si="66"/>
        <v/>
      </c>
      <c r="BQ89" s="45" t="str">
        <f t="shared" si="65"/>
        <v/>
      </c>
    </row>
    <row r="90" spans="1:69" x14ac:dyDescent="0.3">
      <c r="A90" s="17">
        <v>88</v>
      </c>
      <c r="B90" s="18"/>
      <c r="C90" s="18"/>
      <c r="D90" s="19"/>
      <c r="E90" s="20"/>
      <c r="F90" s="21"/>
      <c r="G90" s="22"/>
      <c r="H90" s="31">
        <v>80</v>
      </c>
      <c r="I90" s="25">
        <v>20</v>
      </c>
      <c r="J90" s="40"/>
      <c r="K90" s="36" t="str">
        <f t="shared" si="34"/>
        <v/>
      </c>
      <c r="L90" s="18"/>
      <c r="M90" s="36" t="str">
        <f t="shared" si="35"/>
        <v/>
      </c>
      <c r="N90" s="36" t="str">
        <f t="shared" si="36"/>
        <v/>
      </c>
      <c r="O90" s="35" t="str">
        <f>IFERROR(VLOOKUP(N90,INSTRUCTION!$J$1:$K$101,2),"")</f>
        <v/>
      </c>
      <c r="P90" s="36" t="str">
        <f t="shared" si="37"/>
        <v/>
      </c>
      <c r="Q90" s="37" t="str">
        <f t="shared" si="38"/>
        <v/>
      </c>
      <c r="R90" s="36" t="str">
        <f t="shared" si="39"/>
        <v/>
      </c>
      <c r="S90" s="18"/>
      <c r="T90" s="36" t="str">
        <f t="shared" si="40"/>
        <v/>
      </c>
      <c r="U90" s="18"/>
      <c r="V90" s="36" t="str">
        <f t="shared" si="41"/>
        <v/>
      </c>
      <c r="W90" s="36" t="str">
        <f t="shared" si="42"/>
        <v/>
      </c>
      <c r="X90" s="35" t="str">
        <f>IFERROR(VLOOKUP(W90,INSTRUCTION!$J$1:$K$101,2),"")</f>
        <v/>
      </c>
      <c r="Y90" s="36" t="str">
        <f t="shared" si="43"/>
        <v/>
      </c>
      <c r="Z90" s="18"/>
      <c r="AA90" s="18"/>
      <c r="AB90" s="36" t="str">
        <f t="shared" si="44"/>
        <v/>
      </c>
      <c r="AC90" s="18"/>
      <c r="AD90" s="36" t="str">
        <f t="shared" si="45"/>
        <v/>
      </c>
      <c r="AE90" s="18"/>
      <c r="AF90" s="36" t="str">
        <f t="shared" si="46"/>
        <v/>
      </c>
      <c r="AG90" s="36" t="str">
        <f t="shared" si="47"/>
        <v/>
      </c>
      <c r="AH90" s="35" t="str">
        <f>IFERROR(VLOOKUP(AG90,INSTRUCTION!$J$1:$K$101,2),"")</f>
        <v/>
      </c>
      <c r="AI90" s="36" t="str">
        <f t="shared" si="48"/>
        <v/>
      </c>
      <c r="AJ90" s="18"/>
      <c r="AK90" s="18"/>
      <c r="AL90" s="36" t="str">
        <f t="shared" si="49"/>
        <v/>
      </c>
      <c r="AM90" s="40"/>
      <c r="AN90" s="36" t="str">
        <f t="shared" si="50"/>
        <v/>
      </c>
      <c r="AO90" s="18"/>
      <c r="AP90" s="36" t="str">
        <f t="shared" si="51"/>
        <v/>
      </c>
      <c r="AQ90" s="36" t="str">
        <f t="shared" si="52"/>
        <v/>
      </c>
      <c r="AR90" s="35" t="str">
        <f>IFERROR(VLOOKUP(AQ90,INSTRUCTION!$J$1:$K$101,2),"")</f>
        <v/>
      </c>
      <c r="AS90" s="36" t="str">
        <f t="shared" si="53"/>
        <v/>
      </c>
      <c r="AT90" s="18"/>
      <c r="AU90" s="18"/>
      <c r="AV90" s="36" t="str">
        <f t="shared" si="54"/>
        <v/>
      </c>
      <c r="AW90" s="18"/>
      <c r="AX90" s="36" t="str">
        <f t="shared" si="55"/>
        <v/>
      </c>
      <c r="AY90" s="18"/>
      <c r="AZ90" s="36" t="str">
        <f t="shared" si="56"/>
        <v/>
      </c>
      <c r="BA90" s="36" t="str">
        <f t="shared" si="57"/>
        <v/>
      </c>
      <c r="BB90" s="35" t="str">
        <f>IFERROR(VLOOKUP(BA90,INSTRUCTION!$J$1:$K$101,2),"")</f>
        <v/>
      </c>
      <c r="BC90" s="36" t="str">
        <f t="shared" si="58"/>
        <v/>
      </c>
      <c r="BD90" s="18"/>
      <c r="BE90" s="40"/>
      <c r="BF90" s="36" t="str">
        <f t="shared" si="59"/>
        <v/>
      </c>
      <c r="BG90" s="18"/>
      <c r="BH90" s="36" t="str">
        <f t="shared" si="60"/>
        <v/>
      </c>
      <c r="BI90" s="18"/>
      <c r="BJ90" s="36" t="str">
        <f t="shared" si="61"/>
        <v/>
      </c>
      <c r="BK90" s="36" t="str">
        <f t="shared" si="62"/>
        <v/>
      </c>
      <c r="BL90" s="35" t="str">
        <f>IFERROR(VLOOKUP(BK90,INSTRUCTION!$J$1:$K$101,2),"")</f>
        <v/>
      </c>
      <c r="BM90" s="36" t="str">
        <f t="shared" si="63"/>
        <v/>
      </c>
      <c r="BN90" s="36" t="str">
        <f>IFERROR(SUMPRODUCT(LARGE((N90,W90,AG90,AQ90,BA90,BK90),{1,2,3,4,5})),"")</f>
        <v/>
      </c>
      <c r="BO90" s="36" t="str">
        <f t="shared" si="64"/>
        <v/>
      </c>
      <c r="BP90" s="36" t="str">
        <f t="shared" si="66"/>
        <v/>
      </c>
      <c r="BQ90" s="45" t="str">
        <f t="shared" si="65"/>
        <v/>
      </c>
    </row>
    <row r="91" spans="1:69" x14ac:dyDescent="0.3">
      <c r="A91" s="17">
        <v>89</v>
      </c>
      <c r="B91" s="18"/>
      <c r="C91" s="18"/>
      <c r="D91" s="19"/>
      <c r="E91" s="20"/>
      <c r="F91" s="21"/>
      <c r="G91" s="22"/>
      <c r="H91" s="31">
        <v>80</v>
      </c>
      <c r="I91" s="25">
        <v>20</v>
      </c>
      <c r="J91" s="40"/>
      <c r="K91" s="36" t="str">
        <f t="shared" si="34"/>
        <v/>
      </c>
      <c r="L91" s="18"/>
      <c r="M91" s="36" t="str">
        <f t="shared" si="35"/>
        <v/>
      </c>
      <c r="N91" s="36" t="str">
        <f t="shared" si="36"/>
        <v/>
      </c>
      <c r="O91" s="35" t="str">
        <f>IFERROR(VLOOKUP(N91,INSTRUCTION!$J$1:$K$101,2),"")</f>
        <v/>
      </c>
      <c r="P91" s="36" t="str">
        <f t="shared" si="37"/>
        <v/>
      </c>
      <c r="Q91" s="37" t="str">
        <f t="shared" si="38"/>
        <v/>
      </c>
      <c r="R91" s="36" t="str">
        <f t="shared" si="39"/>
        <v/>
      </c>
      <c r="S91" s="18"/>
      <c r="T91" s="36" t="str">
        <f t="shared" si="40"/>
        <v/>
      </c>
      <c r="U91" s="18"/>
      <c r="V91" s="36" t="str">
        <f t="shared" si="41"/>
        <v/>
      </c>
      <c r="W91" s="36" t="str">
        <f t="shared" si="42"/>
        <v/>
      </c>
      <c r="X91" s="35" t="str">
        <f>IFERROR(VLOOKUP(W91,INSTRUCTION!$J$1:$K$101,2),"")</f>
        <v/>
      </c>
      <c r="Y91" s="36" t="str">
        <f t="shared" si="43"/>
        <v/>
      </c>
      <c r="Z91" s="18"/>
      <c r="AA91" s="18"/>
      <c r="AB91" s="36" t="str">
        <f t="shared" si="44"/>
        <v/>
      </c>
      <c r="AC91" s="18"/>
      <c r="AD91" s="36" t="str">
        <f t="shared" si="45"/>
        <v/>
      </c>
      <c r="AE91" s="18"/>
      <c r="AF91" s="36" t="str">
        <f t="shared" si="46"/>
        <v/>
      </c>
      <c r="AG91" s="36" t="str">
        <f t="shared" si="47"/>
        <v/>
      </c>
      <c r="AH91" s="35" t="str">
        <f>IFERROR(VLOOKUP(AG91,INSTRUCTION!$J$1:$K$101,2),"")</f>
        <v/>
      </c>
      <c r="AI91" s="36" t="str">
        <f t="shared" si="48"/>
        <v/>
      </c>
      <c r="AJ91" s="18"/>
      <c r="AK91" s="18"/>
      <c r="AL91" s="36" t="str">
        <f t="shared" si="49"/>
        <v/>
      </c>
      <c r="AM91" s="40"/>
      <c r="AN91" s="36" t="str">
        <f t="shared" si="50"/>
        <v/>
      </c>
      <c r="AO91" s="18"/>
      <c r="AP91" s="36" t="str">
        <f t="shared" si="51"/>
        <v/>
      </c>
      <c r="AQ91" s="36" t="str">
        <f t="shared" si="52"/>
        <v/>
      </c>
      <c r="AR91" s="35" t="str">
        <f>IFERROR(VLOOKUP(AQ91,INSTRUCTION!$J$1:$K$101,2),"")</f>
        <v/>
      </c>
      <c r="AS91" s="36" t="str">
        <f t="shared" si="53"/>
        <v/>
      </c>
      <c r="AT91" s="18"/>
      <c r="AU91" s="18"/>
      <c r="AV91" s="36" t="str">
        <f t="shared" si="54"/>
        <v/>
      </c>
      <c r="AW91" s="18"/>
      <c r="AX91" s="36" t="str">
        <f t="shared" si="55"/>
        <v/>
      </c>
      <c r="AY91" s="18"/>
      <c r="AZ91" s="36" t="str">
        <f t="shared" si="56"/>
        <v/>
      </c>
      <c r="BA91" s="36" t="str">
        <f t="shared" si="57"/>
        <v/>
      </c>
      <c r="BB91" s="35" t="str">
        <f>IFERROR(VLOOKUP(BA91,INSTRUCTION!$J$1:$K$101,2),"")</f>
        <v/>
      </c>
      <c r="BC91" s="36" t="str">
        <f t="shared" si="58"/>
        <v/>
      </c>
      <c r="BD91" s="18"/>
      <c r="BE91" s="40"/>
      <c r="BF91" s="36" t="str">
        <f t="shared" si="59"/>
        <v/>
      </c>
      <c r="BG91" s="18"/>
      <c r="BH91" s="36" t="str">
        <f t="shared" si="60"/>
        <v/>
      </c>
      <c r="BI91" s="18"/>
      <c r="BJ91" s="36" t="str">
        <f t="shared" si="61"/>
        <v/>
      </c>
      <c r="BK91" s="36" t="str">
        <f t="shared" si="62"/>
        <v/>
      </c>
      <c r="BL91" s="35" t="str">
        <f>IFERROR(VLOOKUP(BK91,INSTRUCTION!$J$1:$K$101,2),"")</f>
        <v/>
      </c>
      <c r="BM91" s="36" t="str">
        <f t="shared" si="63"/>
        <v/>
      </c>
      <c r="BN91" s="36" t="str">
        <f>IFERROR(SUMPRODUCT(LARGE((N91,W91,AG91,AQ91,BA91,BK91),{1,2,3,4,5})),"")</f>
        <v/>
      </c>
      <c r="BO91" s="36" t="str">
        <f t="shared" si="64"/>
        <v/>
      </c>
      <c r="BP91" s="36" t="str">
        <f t="shared" si="66"/>
        <v/>
      </c>
      <c r="BQ91" s="45" t="str">
        <f t="shared" si="65"/>
        <v/>
      </c>
    </row>
    <row r="92" spans="1:69" x14ac:dyDescent="0.3">
      <c r="A92" s="17">
        <v>90</v>
      </c>
      <c r="B92" s="18"/>
      <c r="C92" s="18"/>
      <c r="D92" s="19"/>
      <c r="E92" s="20"/>
      <c r="F92" s="21"/>
      <c r="G92" s="22"/>
      <c r="H92" s="31">
        <v>80</v>
      </c>
      <c r="I92" s="25">
        <v>20</v>
      </c>
      <c r="J92" s="40"/>
      <c r="K92" s="36" t="str">
        <f t="shared" si="34"/>
        <v/>
      </c>
      <c r="L92" s="18"/>
      <c r="M92" s="36" t="str">
        <f t="shared" si="35"/>
        <v/>
      </c>
      <c r="N92" s="36" t="str">
        <f t="shared" si="36"/>
        <v/>
      </c>
      <c r="O92" s="35" t="str">
        <f>IFERROR(VLOOKUP(N92,INSTRUCTION!$J$1:$K$101,2),"")</f>
        <v/>
      </c>
      <c r="P92" s="36" t="str">
        <f t="shared" si="37"/>
        <v/>
      </c>
      <c r="Q92" s="37" t="str">
        <f t="shared" si="38"/>
        <v/>
      </c>
      <c r="R92" s="36" t="str">
        <f t="shared" si="39"/>
        <v/>
      </c>
      <c r="S92" s="18"/>
      <c r="T92" s="36" t="str">
        <f t="shared" si="40"/>
        <v/>
      </c>
      <c r="U92" s="18"/>
      <c r="V92" s="36" t="str">
        <f t="shared" si="41"/>
        <v/>
      </c>
      <c r="W92" s="36" t="str">
        <f t="shared" si="42"/>
        <v/>
      </c>
      <c r="X92" s="35" t="str">
        <f>IFERROR(VLOOKUP(W92,INSTRUCTION!$J$1:$K$101,2),"")</f>
        <v/>
      </c>
      <c r="Y92" s="36" t="str">
        <f t="shared" si="43"/>
        <v/>
      </c>
      <c r="Z92" s="18"/>
      <c r="AA92" s="18"/>
      <c r="AB92" s="36" t="str">
        <f t="shared" si="44"/>
        <v/>
      </c>
      <c r="AC92" s="18"/>
      <c r="AD92" s="36" t="str">
        <f t="shared" si="45"/>
        <v/>
      </c>
      <c r="AE92" s="18"/>
      <c r="AF92" s="36" t="str">
        <f t="shared" si="46"/>
        <v/>
      </c>
      <c r="AG92" s="36" t="str">
        <f t="shared" si="47"/>
        <v/>
      </c>
      <c r="AH92" s="35" t="str">
        <f>IFERROR(VLOOKUP(AG92,INSTRUCTION!$J$1:$K$101,2),"")</f>
        <v/>
      </c>
      <c r="AI92" s="36" t="str">
        <f t="shared" si="48"/>
        <v/>
      </c>
      <c r="AJ92" s="18"/>
      <c r="AK92" s="18"/>
      <c r="AL92" s="36" t="str">
        <f t="shared" si="49"/>
        <v/>
      </c>
      <c r="AM92" s="40"/>
      <c r="AN92" s="36" t="str">
        <f t="shared" si="50"/>
        <v/>
      </c>
      <c r="AO92" s="18"/>
      <c r="AP92" s="36" t="str">
        <f t="shared" si="51"/>
        <v/>
      </c>
      <c r="AQ92" s="36" t="str">
        <f t="shared" si="52"/>
        <v/>
      </c>
      <c r="AR92" s="35" t="str">
        <f>IFERROR(VLOOKUP(AQ92,INSTRUCTION!$J$1:$K$101,2),"")</f>
        <v/>
      </c>
      <c r="AS92" s="36" t="str">
        <f t="shared" si="53"/>
        <v/>
      </c>
      <c r="AT92" s="18"/>
      <c r="AU92" s="18"/>
      <c r="AV92" s="36" t="str">
        <f t="shared" si="54"/>
        <v/>
      </c>
      <c r="AW92" s="18"/>
      <c r="AX92" s="36" t="str">
        <f t="shared" si="55"/>
        <v/>
      </c>
      <c r="AY92" s="18"/>
      <c r="AZ92" s="36" t="str">
        <f t="shared" si="56"/>
        <v/>
      </c>
      <c r="BA92" s="36" t="str">
        <f t="shared" si="57"/>
        <v/>
      </c>
      <c r="BB92" s="35" t="str">
        <f>IFERROR(VLOOKUP(BA92,INSTRUCTION!$J$1:$K$101,2),"")</f>
        <v/>
      </c>
      <c r="BC92" s="36" t="str">
        <f t="shared" si="58"/>
        <v/>
      </c>
      <c r="BD92" s="18"/>
      <c r="BE92" s="40"/>
      <c r="BF92" s="36" t="str">
        <f t="shared" si="59"/>
        <v/>
      </c>
      <c r="BG92" s="18"/>
      <c r="BH92" s="36" t="str">
        <f t="shared" si="60"/>
        <v/>
      </c>
      <c r="BI92" s="18"/>
      <c r="BJ92" s="36" t="str">
        <f t="shared" si="61"/>
        <v/>
      </c>
      <c r="BK92" s="36" t="str">
        <f t="shared" si="62"/>
        <v/>
      </c>
      <c r="BL92" s="35" t="str">
        <f>IFERROR(VLOOKUP(BK92,INSTRUCTION!$J$1:$K$101,2),"")</f>
        <v/>
      </c>
      <c r="BM92" s="36" t="str">
        <f t="shared" si="63"/>
        <v/>
      </c>
      <c r="BN92" s="36" t="str">
        <f>IFERROR(SUMPRODUCT(LARGE((N92,W92,AG92,AQ92,BA92,BK92),{1,2,3,4,5})),"")</f>
        <v/>
      </c>
      <c r="BO92" s="36" t="str">
        <f t="shared" si="64"/>
        <v/>
      </c>
      <c r="BP92" s="36" t="str">
        <f t="shared" si="66"/>
        <v/>
      </c>
      <c r="BQ92" s="45" t="str">
        <f t="shared" si="65"/>
        <v/>
      </c>
    </row>
    <row r="93" spans="1:69" x14ac:dyDescent="0.3">
      <c r="A93" s="17">
        <v>91</v>
      </c>
      <c r="B93" s="18"/>
      <c r="C93" s="18"/>
      <c r="D93" s="19"/>
      <c r="E93" s="20"/>
      <c r="F93" s="21"/>
      <c r="G93" s="22"/>
      <c r="H93" s="31">
        <v>80</v>
      </c>
      <c r="I93" s="25">
        <v>20</v>
      </c>
      <c r="J93" s="40"/>
      <c r="K93" s="36" t="str">
        <f t="shared" si="34"/>
        <v/>
      </c>
      <c r="L93" s="18"/>
      <c r="M93" s="36" t="str">
        <f t="shared" si="35"/>
        <v/>
      </c>
      <c r="N93" s="36" t="str">
        <f t="shared" si="36"/>
        <v/>
      </c>
      <c r="O93" s="35" t="str">
        <f>IFERROR(VLOOKUP(N93,INSTRUCTION!$J$1:$K$101,2),"")</f>
        <v/>
      </c>
      <c r="P93" s="36" t="str">
        <f t="shared" si="37"/>
        <v/>
      </c>
      <c r="Q93" s="37" t="str">
        <f t="shared" si="38"/>
        <v/>
      </c>
      <c r="R93" s="36" t="str">
        <f t="shared" si="39"/>
        <v/>
      </c>
      <c r="S93" s="18"/>
      <c r="T93" s="36" t="str">
        <f t="shared" si="40"/>
        <v/>
      </c>
      <c r="U93" s="18"/>
      <c r="V93" s="36" t="str">
        <f t="shared" si="41"/>
        <v/>
      </c>
      <c r="W93" s="36" t="str">
        <f t="shared" si="42"/>
        <v/>
      </c>
      <c r="X93" s="35" t="str">
        <f>IFERROR(VLOOKUP(W93,INSTRUCTION!$J$1:$K$101,2),"")</f>
        <v/>
      </c>
      <c r="Y93" s="36" t="str">
        <f t="shared" si="43"/>
        <v/>
      </c>
      <c r="Z93" s="18"/>
      <c r="AA93" s="18"/>
      <c r="AB93" s="36" t="str">
        <f t="shared" si="44"/>
        <v/>
      </c>
      <c r="AC93" s="18"/>
      <c r="AD93" s="36" t="str">
        <f t="shared" si="45"/>
        <v/>
      </c>
      <c r="AE93" s="18"/>
      <c r="AF93" s="36" t="str">
        <f t="shared" si="46"/>
        <v/>
      </c>
      <c r="AG93" s="36" t="str">
        <f t="shared" si="47"/>
        <v/>
      </c>
      <c r="AH93" s="35" t="str">
        <f>IFERROR(VLOOKUP(AG93,INSTRUCTION!$J$1:$K$101,2),"")</f>
        <v/>
      </c>
      <c r="AI93" s="36" t="str">
        <f t="shared" si="48"/>
        <v/>
      </c>
      <c r="AJ93" s="18"/>
      <c r="AK93" s="18"/>
      <c r="AL93" s="36" t="str">
        <f t="shared" si="49"/>
        <v/>
      </c>
      <c r="AM93" s="40"/>
      <c r="AN93" s="36" t="str">
        <f t="shared" si="50"/>
        <v/>
      </c>
      <c r="AO93" s="18"/>
      <c r="AP93" s="36" t="str">
        <f t="shared" si="51"/>
        <v/>
      </c>
      <c r="AQ93" s="36" t="str">
        <f t="shared" si="52"/>
        <v/>
      </c>
      <c r="AR93" s="35" t="str">
        <f>IFERROR(VLOOKUP(AQ93,INSTRUCTION!$J$1:$K$101,2),"")</f>
        <v/>
      </c>
      <c r="AS93" s="36" t="str">
        <f t="shared" si="53"/>
        <v/>
      </c>
      <c r="AT93" s="18"/>
      <c r="AU93" s="18"/>
      <c r="AV93" s="36" t="str">
        <f t="shared" si="54"/>
        <v/>
      </c>
      <c r="AW93" s="18"/>
      <c r="AX93" s="36" t="str">
        <f t="shared" si="55"/>
        <v/>
      </c>
      <c r="AY93" s="18"/>
      <c r="AZ93" s="36" t="str">
        <f t="shared" si="56"/>
        <v/>
      </c>
      <c r="BA93" s="36" t="str">
        <f t="shared" si="57"/>
        <v/>
      </c>
      <c r="BB93" s="35" t="str">
        <f>IFERROR(VLOOKUP(BA93,INSTRUCTION!$J$1:$K$101,2),"")</f>
        <v/>
      </c>
      <c r="BC93" s="36" t="str">
        <f t="shared" si="58"/>
        <v/>
      </c>
      <c r="BD93" s="18"/>
      <c r="BE93" s="40"/>
      <c r="BF93" s="36" t="str">
        <f t="shared" si="59"/>
        <v/>
      </c>
      <c r="BG93" s="18"/>
      <c r="BH93" s="36" t="str">
        <f t="shared" si="60"/>
        <v/>
      </c>
      <c r="BI93" s="18"/>
      <c r="BJ93" s="36" t="str">
        <f t="shared" si="61"/>
        <v/>
      </c>
      <c r="BK93" s="36" t="str">
        <f t="shared" si="62"/>
        <v/>
      </c>
      <c r="BL93" s="35" t="str">
        <f>IFERROR(VLOOKUP(BK93,INSTRUCTION!$J$1:$K$101,2),"")</f>
        <v/>
      </c>
      <c r="BM93" s="36" t="str">
        <f t="shared" si="63"/>
        <v/>
      </c>
      <c r="BN93" s="36" t="str">
        <f>IFERROR(SUMPRODUCT(LARGE((N93,W93,AG93,AQ93,BA93,BK93),{1,2,3,4,5})),"")</f>
        <v/>
      </c>
      <c r="BO93" s="36" t="str">
        <f t="shared" si="64"/>
        <v/>
      </c>
      <c r="BP93" s="36" t="str">
        <f t="shared" si="66"/>
        <v/>
      </c>
      <c r="BQ93" s="45" t="str">
        <f t="shared" si="65"/>
        <v/>
      </c>
    </row>
    <row r="94" spans="1:69" x14ac:dyDescent="0.3">
      <c r="A94" s="17">
        <v>92</v>
      </c>
      <c r="B94" s="18"/>
      <c r="C94" s="18"/>
      <c r="D94" s="19"/>
      <c r="E94" s="20"/>
      <c r="F94" s="21"/>
      <c r="G94" s="22"/>
      <c r="H94" s="31">
        <v>80</v>
      </c>
      <c r="I94" s="25">
        <v>20</v>
      </c>
      <c r="J94" s="40"/>
      <c r="K94" s="36" t="str">
        <f t="shared" si="34"/>
        <v/>
      </c>
      <c r="L94" s="18"/>
      <c r="M94" s="36" t="str">
        <f t="shared" si="35"/>
        <v/>
      </c>
      <c r="N94" s="36" t="str">
        <f t="shared" si="36"/>
        <v/>
      </c>
      <c r="O94" s="35" t="str">
        <f>IFERROR(VLOOKUP(N94,INSTRUCTION!$J$1:$K$101,2),"")</f>
        <v/>
      </c>
      <c r="P94" s="36" t="str">
        <f t="shared" si="37"/>
        <v/>
      </c>
      <c r="Q94" s="37" t="str">
        <f t="shared" si="38"/>
        <v/>
      </c>
      <c r="R94" s="36" t="str">
        <f t="shared" si="39"/>
        <v/>
      </c>
      <c r="S94" s="18"/>
      <c r="T94" s="36" t="str">
        <f t="shared" si="40"/>
        <v/>
      </c>
      <c r="U94" s="18"/>
      <c r="V94" s="36" t="str">
        <f t="shared" si="41"/>
        <v/>
      </c>
      <c r="W94" s="36" t="str">
        <f t="shared" si="42"/>
        <v/>
      </c>
      <c r="X94" s="35" t="str">
        <f>IFERROR(VLOOKUP(W94,INSTRUCTION!$J$1:$K$101,2),"")</f>
        <v/>
      </c>
      <c r="Y94" s="36" t="str">
        <f t="shared" si="43"/>
        <v/>
      </c>
      <c r="Z94" s="18"/>
      <c r="AA94" s="18"/>
      <c r="AB94" s="36" t="str">
        <f t="shared" si="44"/>
        <v/>
      </c>
      <c r="AC94" s="18"/>
      <c r="AD94" s="36" t="str">
        <f t="shared" si="45"/>
        <v/>
      </c>
      <c r="AE94" s="18"/>
      <c r="AF94" s="36" t="str">
        <f t="shared" si="46"/>
        <v/>
      </c>
      <c r="AG94" s="36" t="str">
        <f t="shared" si="47"/>
        <v/>
      </c>
      <c r="AH94" s="35" t="str">
        <f>IFERROR(VLOOKUP(AG94,INSTRUCTION!$J$1:$K$101,2),"")</f>
        <v/>
      </c>
      <c r="AI94" s="36" t="str">
        <f t="shared" si="48"/>
        <v/>
      </c>
      <c r="AJ94" s="18"/>
      <c r="AK94" s="18"/>
      <c r="AL94" s="36" t="str">
        <f t="shared" si="49"/>
        <v/>
      </c>
      <c r="AM94" s="40"/>
      <c r="AN94" s="36" t="str">
        <f t="shared" si="50"/>
        <v/>
      </c>
      <c r="AO94" s="18"/>
      <c r="AP94" s="36" t="str">
        <f t="shared" si="51"/>
        <v/>
      </c>
      <c r="AQ94" s="36" t="str">
        <f t="shared" si="52"/>
        <v/>
      </c>
      <c r="AR94" s="35" t="str">
        <f>IFERROR(VLOOKUP(AQ94,INSTRUCTION!$J$1:$K$101,2),"")</f>
        <v/>
      </c>
      <c r="AS94" s="36" t="str">
        <f t="shared" si="53"/>
        <v/>
      </c>
      <c r="AT94" s="18"/>
      <c r="AU94" s="18"/>
      <c r="AV94" s="36" t="str">
        <f t="shared" si="54"/>
        <v/>
      </c>
      <c r="AW94" s="18"/>
      <c r="AX94" s="36" t="str">
        <f t="shared" si="55"/>
        <v/>
      </c>
      <c r="AY94" s="18"/>
      <c r="AZ94" s="36" t="str">
        <f t="shared" si="56"/>
        <v/>
      </c>
      <c r="BA94" s="36" t="str">
        <f t="shared" si="57"/>
        <v/>
      </c>
      <c r="BB94" s="35" t="str">
        <f>IFERROR(VLOOKUP(BA94,INSTRUCTION!$J$1:$K$101,2),"")</f>
        <v/>
      </c>
      <c r="BC94" s="36" t="str">
        <f t="shared" si="58"/>
        <v/>
      </c>
      <c r="BD94" s="18"/>
      <c r="BE94" s="40"/>
      <c r="BF94" s="36" t="str">
        <f t="shared" si="59"/>
        <v/>
      </c>
      <c r="BG94" s="18"/>
      <c r="BH94" s="36" t="str">
        <f t="shared" si="60"/>
        <v/>
      </c>
      <c r="BI94" s="18"/>
      <c r="BJ94" s="36" t="str">
        <f t="shared" si="61"/>
        <v/>
      </c>
      <c r="BK94" s="36" t="str">
        <f t="shared" si="62"/>
        <v/>
      </c>
      <c r="BL94" s="35" t="str">
        <f>IFERROR(VLOOKUP(BK94,INSTRUCTION!$J$1:$K$101,2),"")</f>
        <v/>
      </c>
      <c r="BM94" s="36" t="str">
        <f t="shared" si="63"/>
        <v/>
      </c>
      <c r="BN94" s="36" t="str">
        <f>IFERROR(SUMPRODUCT(LARGE((N94,W94,AG94,AQ94,BA94,BK94),{1,2,3,4,5})),"")</f>
        <v/>
      </c>
      <c r="BO94" s="36" t="str">
        <f t="shared" si="64"/>
        <v/>
      </c>
      <c r="BP94" s="36" t="str">
        <f t="shared" si="66"/>
        <v/>
      </c>
      <c r="BQ94" s="45" t="str">
        <f t="shared" si="65"/>
        <v/>
      </c>
    </row>
    <row r="95" spans="1:69" x14ac:dyDescent="0.3">
      <c r="A95" s="17">
        <v>93</v>
      </c>
      <c r="B95" s="18"/>
      <c r="C95" s="18"/>
      <c r="D95" s="19"/>
      <c r="E95" s="20"/>
      <c r="F95" s="21"/>
      <c r="G95" s="22"/>
      <c r="H95" s="31">
        <v>80</v>
      </c>
      <c r="I95" s="25">
        <v>20</v>
      </c>
      <c r="J95" s="40"/>
      <c r="K95" s="36" t="str">
        <f t="shared" si="34"/>
        <v/>
      </c>
      <c r="L95" s="18"/>
      <c r="M95" s="36" t="str">
        <f t="shared" si="35"/>
        <v/>
      </c>
      <c r="N95" s="36" t="str">
        <f t="shared" si="36"/>
        <v/>
      </c>
      <c r="O95" s="35" t="str">
        <f>IFERROR(VLOOKUP(N95,INSTRUCTION!$J$1:$K$101,2),"")</f>
        <v/>
      </c>
      <c r="P95" s="36" t="str">
        <f t="shared" si="37"/>
        <v/>
      </c>
      <c r="Q95" s="37" t="str">
        <f t="shared" si="38"/>
        <v/>
      </c>
      <c r="R95" s="36" t="str">
        <f t="shared" si="39"/>
        <v/>
      </c>
      <c r="S95" s="18"/>
      <c r="T95" s="36" t="str">
        <f t="shared" si="40"/>
        <v/>
      </c>
      <c r="U95" s="18"/>
      <c r="V95" s="36" t="str">
        <f t="shared" si="41"/>
        <v/>
      </c>
      <c r="W95" s="36" t="str">
        <f t="shared" si="42"/>
        <v/>
      </c>
      <c r="X95" s="35" t="str">
        <f>IFERROR(VLOOKUP(W95,INSTRUCTION!$J$1:$K$101,2),"")</f>
        <v/>
      </c>
      <c r="Y95" s="36" t="str">
        <f t="shared" si="43"/>
        <v/>
      </c>
      <c r="Z95" s="18"/>
      <c r="AA95" s="18"/>
      <c r="AB95" s="36" t="str">
        <f t="shared" si="44"/>
        <v/>
      </c>
      <c r="AC95" s="18"/>
      <c r="AD95" s="36" t="str">
        <f t="shared" si="45"/>
        <v/>
      </c>
      <c r="AE95" s="18"/>
      <c r="AF95" s="36" t="str">
        <f t="shared" si="46"/>
        <v/>
      </c>
      <c r="AG95" s="36" t="str">
        <f t="shared" si="47"/>
        <v/>
      </c>
      <c r="AH95" s="35" t="str">
        <f>IFERROR(VLOOKUP(AG95,INSTRUCTION!$J$1:$K$101,2),"")</f>
        <v/>
      </c>
      <c r="AI95" s="36" t="str">
        <f t="shared" si="48"/>
        <v/>
      </c>
      <c r="AJ95" s="18"/>
      <c r="AK95" s="18"/>
      <c r="AL95" s="36" t="str">
        <f t="shared" si="49"/>
        <v/>
      </c>
      <c r="AM95" s="40"/>
      <c r="AN95" s="36" t="str">
        <f t="shared" si="50"/>
        <v/>
      </c>
      <c r="AO95" s="18"/>
      <c r="AP95" s="36" t="str">
        <f t="shared" si="51"/>
        <v/>
      </c>
      <c r="AQ95" s="36" t="str">
        <f t="shared" si="52"/>
        <v/>
      </c>
      <c r="AR95" s="35" t="str">
        <f>IFERROR(VLOOKUP(AQ95,INSTRUCTION!$J$1:$K$101,2),"")</f>
        <v/>
      </c>
      <c r="AS95" s="36" t="str">
        <f t="shared" si="53"/>
        <v/>
      </c>
      <c r="AT95" s="18"/>
      <c r="AU95" s="18"/>
      <c r="AV95" s="36" t="str">
        <f t="shared" si="54"/>
        <v/>
      </c>
      <c r="AW95" s="18"/>
      <c r="AX95" s="36" t="str">
        <f t="shared" si="55"/>
        <v/>
      </c>
      <c r="AY95" s="18"/>
      <c r="AZ95" s="36" t="str">
        <f t="shared" si="56"/>
        <v/>
      </c>
      <c r="BA95" s="36" t="str">
        <f t="shared" si="57"/>
        <v/>
      </c>
      <c r="BB95" s="35" t="str">
        <f>IFERROR(VLOOKUP(BA95,INSTRUCTION!$J$1:$K$101,2),"")</f>
        <v/>
      </c>
      <c r="BC95" s="36" t="str">
        <f t="shared" si="58"/>
        <v/>
      </c>
      <c r="BD95" s="18"/>
      <c r="BE95" s="40"/>
      <c r="BF95" s="36" t="str">
        <f t="shared" si="59"/>
        <v/>
      </c>
      <c r="BG95" s="18"/>
      <c r="BH95" s="36" t="str">
        <f t="shared" si="60"/>
        <v/>
      </c>
      <c r="BI95" s="18"/>
      <c r="BJ95" s="36" t="str">
        <f t="shared" si="61"/>
        <v/>
      </c>
      <c r="BK95" s="36" t="str">
        <f t="shared" si="62"/>
        <v/>
      </c>
      <c r="BL95" s="35" t="str">
        <f>IFERROR(VLOOKUP(BK95,INSTRUCTION!$J$1:$K$101,2),"")</f>
        <v/>
      </c>
      <c r="BM95" s="36" t="str">
        <f t="shared" si="63"/>
        <v/>
      </c>
      <c r="BN95" s="36" t="str">
        <f>IFERROR(SUMPRODUCT(LARGE((N95,W95,AG95,AQ95,BA95,BK95),{1,2,3,4,5})),"")</f>
        <v/>
      </c>
      <c r="BO95" s="36" t="str">
        <f t="shared" si="64"/>
        <v/>
      </c>
      <c r="BP95" s="36" t="str">
        <f t="shared" si="66"/>
        <v/>
      </c>
      <c r="BQ95" s="45" t="str">
        <f t="shared" si="65"/>
        <v/>
      </c>
    </row>
    <row r="96" spans="1:69" x14ac:dyDescent="0.3">
      <c r="A96" s="17">
        <v>94</v>
      </c>
      <c r="B96" s="18"/>
      <c r="C96" s="18"/>
      <c r="D96" s="19"/>
      <c r="E96" s="20"/>
      <c r="F96" s="21"/>
      <c r="G96" s="22"/>
      <c r="H96" s="31">
        <v>80</v>
      </c>
      <c r="I96" s="25">
        <v>20</v>
      </c>
      <c r="J96" s="40"/>
      <c r="K96" s="36" t="str">
        <f t="shared" si="34"/>
        <v/>
      </c>
      <c r="L96" s="18"/>
      <c r="M96" s="36" t="str">
        <f t="shared" si="35"/>
        <v/>
      </c>
      <c r="N96" s="36" t="str">
        <f t="shared" si="36"/>
        <v/>
      </c>
      <c r="O96" s="35" t="str">
        <f>IFERROR(VLOOKUP(N96,INSTRUCTION!$J$1:$K$101,2),"")</f>
        <v/>
      </c>
      <c r="P96" s="36" t="str">
        <f t="shared" si="37"/>
        <v/>
      </c>
      <c r="Q96" s="37" t="str">
        <f t="shared" si="38"/>
        <v/>
      </c>
      <c r="R96" s="36" t="str">
        <f t="shared" si="39"/>
        <v/>
      </c>
      <c r="S96" s="18"/>
      <c r="T96" s="36" t="str">
        <f t="shared" si="40"/>
        <v/>
      </c>
      <c r="U96" s="18"/>
      <c r="V96" s="36" t="str">
        <f t="shared" si="41"/>
        <v/>
      </c>
      <c r="W96" s="36" t="str">
        <f t="shared" si="42"/>
        <v/>
      </c>
      <c r="X96" s="35" t="str">
        <f>IFERROR(VLOOKUP(W96,INSTRUCTION!$J$1:$K$101,2),"")</f>
        <v/>
      </c>
      <c r="Y96" s="36" t="str">
        <f t="shared" si="43"/>
        <v/>
      </c>
      <c r="Z96" s="18"/>
      <c r="AA96" s="18"/>
      <c r="AB96" s="36" t="str">
        <f t="shared" si="44"/>
        <v/>
      </c>
      <c r="AC96" s="18"/>
      <c r="AD96" s="36" t="str">
        <f t="shared" si="45"/>
        <v/>
      </c>
      <c r="AE96" s="18"/>
      <c r="AF96" s="36" t="str">
        <f t="shared" si="46"/>
        <v/>
      </c>
      <c r="AG96" s="36" t="str">
        <f t="shared" si="47"/>
        <v/>
      </c>
      <c r="AH96" s="35" t="str">
        <f>IFERROR(VLOOKUP(AG96,INSTRUCTION!$J$1:$K$101,2),"")</f>
        <v/>
      </c>
      <c r="AI96" s="36" t="str">
        <f t="shared" si="48"/>
        <v/>
      </c>
      <c r="AJ96" s="18"/>
      <c r="AK96" s="18"/>
      <c r="AL96" s="36" t="str">
        <f t="shared" si="49"/>
        <v/>
      </c>
      <c r="AM96" s="40"/>
      <c r="AN96" s="36" t="str">
        <f t="shared" si="50"/>
        <v/>
      </c>
      <c r="AO96" s="18"/>
      <c r="AP96" s="36" t="str">
        <f t="shared" si="51"/>
        <v/>
      </c>
      <c r="AQ96" s="36" t="str">
        <f t="shared" si="52"/>
        <v/>
      </c>
      <c r="AR96" s="35" t="str">
        <f>IFERROR(VLOOKUP(AQ96,INSTRUCTION!$J$1:$K$101,2),"")</f>
        <v/>
      </c>
      <c r="AS96" s="36" t="str">
        <f t="shared" si="53"/>
        <v/>
      </c>
      <c r="AT96" s="18"/>
      <c r="AU96" s="18"/>
      <c r="AV96" s="36" t="str">
        <f t="shared" si="54"/>
        <v/>
      </c>
      <c r="AW96" s="18"/>
      <c r="AX96" s="36" t="str">
        <f t="shared" si="55"/>
        <v/>
      </c>
      <c r="AY96" s="18"/>
      <c r="AZ96" s="36" t="str">
        <f t="shared" si="56"/>
        <v/>
      </c>
      <c r="BA96" s="36" t="str">
        <f t="shared" si="57"/>
        <v/>
      </c>
      <c r="BB96" s="35" t="str">
        <f>IFERROR(VLOOKUP(BA96,INSTRUCTION!$J$1:$K$101,2),"")</f>
        <v/>
      </c>
      <c r="BC96" s="36" t="str">
        <f t="shared" si="58"/>
        <v/>
      </c>
      <c r="BD96" s="18"/>
      <c r="BE96" s="40"/>
      <c r="BF96" s="36" t="str">
        <f t="shared" si="59"/>
        <v/>
      </c>
      <c r="BG96" s="18"/>
      <c r="BH96" s="36" t="str">
        <f t="shared" si="60"/>
        <v/>
      </c>
      <c r="BI96" s="18"/>
      <c r="BJ96" s="36" t="str">
        <f t="shared" si="61"/>
        <v/>
      </c>
      <c r="BK96" s="36" t="str">
        <f t="shared" si="62"/>
        <v/>
      </c>
      <c r="BL96" s="35" t="str">
        <f>IFERROR(VLOOKUP(BK96,INSTRUCTION!$J$1:$K$101,2),"")</f>
        <v/>
      </c>
      <c r="BM96" s="36" t="str">
        <f t="shared" si="63"/>
        <v/>
      </c>
      <c r="BN96" s="36" t="str">
        <f>IFERROR(SUMPRODUCT(LARGE((N96,W96,AG96,AQ96,BA96,BK96),{1,2,3,4,5})),"")</f>
        <v/>
      </c>
      <c r="BO96" s="36" t="str">
        <f t="shared" si="64"/>
        <v/>
      </c>
      <c r="BP96" s="36" t="str">
        <f t="shared" si="66"/>
        <v/>
      </c>
      <c r="BQ96" s="45" t="str">
        <f t="shared" si="65"/>
        <v/>
      </c>
    </row>
    <row r="97" spans="1:69" x14ac:dyDescent="0.3">
      <c r="A97" s="17">
        <v>95</v>
      </c>
      <c r="B97" s="18"/>
      <c r="C97" s="18"/>
      <c r="D97" s="19"/>
      <c r="E97" s="20"/>
      <c r="F97" s="21"/>
      <c r="G97" s="22"/>
      <c r="H97" s="31">
        <v>80</v>
      </c>
      <c r="I97" s="25">
        <v>20</v>
      </c>
      <c r="J97" s="40"/>
      <c r="K97" s="36" t="str">
        <f t="shared" si="34"/>
        <v/>
      </c>
      <c r="L97" s="18"/>
      <c r="M97" s="36" t="str">
        <f t="shared" si="35"/>
        <v/>
      </c>
      <c r="N97" s="36" t="str">
        <f t="shared" si="36"/>
        <v/>
      </c>
      <c r="O97" s="35" t="str">
        <f>IFERROR(VLOOKUP(N97,INSTRUCTION!$J$1:$K$101,2),"")</f>
        <v/>
      </c>
      <c r="P97" s="36" t="str">
        <f t="shared" si="37"/>
        <v/>
      </c>
      <c r="Q97" s="37" t="str">
        <f t="shared" si="38"/>
        <v/>
      </c>
      <c r="R97" s="36" t="str">
        <f t="shared" si="39"/>
        <v/>
      </c>
      <c r="S97" s="18"/>
      <c r="T97" s="36" t="str">
        <f t="shared" si="40"/>
        <v/>
      </c>
      <c r="U97" s="18"/>
      <c r="V97" s="36" t="str">
        <f t="shared" si="41"/>
        <v/>
      </c>
      <c r="W97" s="36" t="str">
        <f t="shared" si="42"/>
        <v/>
      </c>
      <c r="X97" s="35" t="str">
        <f>IFERROR(VLOOKUP(W97,INSTRUCTION!$J$1:$K$101,2),"")</f>
        <v/>
      </c>
      <c r="Y97" s="36" t="str">
        <f t="shared" si="43"/>
        <v/>
      </c>
      <c r="Z97" s="18"/>
      <c r="AA97" s="18"/>
      <c r="AB97" s="36" t="str">
        <f t="shared" si="44"/>
        <v/>
      </c>
      <c r="AC97" s="18"/>
      <c r="AD97" s="36" t="str">
        <f t="shared" si="45"/>
        <v/>
      </c>
      <c r="AE97" s="18"/>
      <c r="AF97" s="36" t="str">
        <f t="shared" si="46"/>
        <v/>
      </c>
      <c r="AG97" s="36" t="str">
        <f t="shared" si="47"/>
        <v/>
      </c>
      <c r="AH97" s="35" t="str">
        <f>IFERROR(VLOOKUP(AG97,INSTRUCTION!$J$1:$K$101,2),"")</f>
        <v/>
      </c>
      <c r="AI97" s="36" t="str">
        <f t="shared" si="48"/>
        <v/>
      </c>
      <c r="AJ97" s="18"/>
      <c r="AK97" s="18"/>
      <c r="AL97" s="36" t="str">
        <f t="shared" si="49"/>
        <v/>
      </c>
      <c r="AM97" s="40"/>
      <c r="AN97" s="36" t="str">
        <f t="shared" si="50"/>
        <v/>
      </c>
      <c r="AO97" s="18"/>
      <c r="AP97" s="36" t="str">
        <f t="shared" si="51"/>
        <v/>
      </c>
      <c r="AQ97" s="36" t="str">
        <f t="shared" si="52"/>
        <v/>
      </c>
      <c r="AR97" s="35" t="str">
        <f>IFERROR(VLOOKUP(AQ97,INSTRUCTION!$J$1:$K$101,2),"")</f>
        <v/>
      </c>
      <c r="AS97" s="36" t="str">
        <f t="shared" si="53"/>
        <v/>
      </c>
      <c r="AT97" s="18"/>
      <c r="AU97" s="18"/>
      <c r="AV97" s="36" t="str">
        <f t="shared" si="54"/>
        <v/>
      </c>
      <c r="AW97" s="18"/>
      <c r="AX97" s="36" t="str">
        <f t="shared" si="55"/>
        <v/>
      </c>
      <c r="AY97" s="18"/>
      <c r="AZ97" s="36" t="str">
        <f t="shared" si="56"/>
        <v/>
      </c>
      <c r="BA97" s="36" t="str">
        <f t="shared" si="57"/>
        <v/>
      </c>
      <c r="BB97" s="35" t="str">
        <f>IFERROR(VLOOKUP(BA97,INSTRUCTION!$J$1:$K$101,2),"")</f>
        <v/>
      </c>
      <c r="BC97" s="36" t="str">
        <f t="shared" si="58"/>
        <v/>
      </c>
      <c r="BD97" s="18"/>
      <c r="BE97" s="40"/>
      <c r="BF97" s="36" t="str">
        <f t="shared" si="59"/>
        <v/>
      </c>
      <c r="BG97" s="18"/>
      <c r="BH97" s="36" t="str">
        <f t="shared" si="60"/>
        <v/>
      </c>
      <c r="BI97" s="18"/>
      <c r="BJ97" s="36" t="str">
        <f t="shared" si="61"/>
        <v/>
      </c>
      <c r="BK97" s="36" t="str">
        <f t="shared" si="62"/>
        <v/>
      </c>
      <c r="BL97" s="35" t="str">
        <f>IFERROR(VLOOKUP(BK97,INSTRUCTION!$J$1:$K$101,2),"")</f>
        <v/>
      </c>
      <c r="BM97" s="36" t="str">
        <f t="shared" si="63"/>
        <v/>
      </c>
      <c r="BN97" s="36" t="str">
        <f>IFERROR(SUMPRODUCT(LARGE((N97,W97,AG97,AQ97,BA97,BK97),{1,2,3,4,5})),"")</f>
        <v/>
      </c>
      <c r="BO97" s="36" t="str">
        <f t="shared" si="64"/>
        <v/>
      </c>
      <c r="BP97" s="36" t="str">
        <f t="shared" si="66"/>
        <v/>
      </c>
      <c r="BQ97" s="45" t="str">
        <f t="shared" si="65"/>
        <v/>
      </c>
    </row>
    <row r="98" spans="1:69" x14ac:dyDescent="0.3">
      <c r="A98" s="17">
        <v>96</v>
      </c>
      <c r="B98" s="18"/>
      <c r="C98" s="18"/>
      <c r="D98" s="19"/>
      <c r="E98" s="20"/>
      <c r="F98" s="21"/>
      <c r="G98" s="22"/>
      <c r="H98" s="31">
        <v>80</v>
      </c>
      <c r="I98" s="25">
        <v>20</v>
      </c>
      <c r="J98" s="40"/>
      <c r="K98" s="36" t="str">
        <f t="shared" si="34"/>
        <v/>
      </c>
      <c r="L98" s="18"/>
      <c r="M98" s="36" t="str">
        <f t="shared" si="35"/>
        <v/>
      </c>
      <c r="N98" s="36" t="str">
        <f t="shared" si="36"/>
        <v/>
      </c>
      <c r="O98" s="35" t="str">
        <f>IFERROR(VLOOKUP(N98,INSTRUCTION!$J$1:$K$101,2),"")</f>
        <v/>
      </c>
      <c r="P98" s="36" t="str">
        <f t="shared" si="37"/>
        <v/>
      </c>
      <c r="Q98" s="37" t="str">
        <f t="shared" si="38"/>
        <v/>
      </c>
      <c r="R98" s="36" t="str">
        <f t="shared" si="39"/>
        <v/>
      </c>
      <c r="S98" s="18"/>
      <c r="T98" s="36" t="str">
        <f t="shared" si="40"/>
        <v/>
      </c>
      <c r="U98" s="18"/>
      <c r="V98" s="36" t="str">
        <f t="shared" si="41"/>
        <v/>
      </c>
      <c r="W98" s="36" t="str">
        <f t="shared" si="42"/>
        <v/>
      </c>
      <c r="X98" s="35" t="str">
        <f>IFERROR(VLOOKUP(W98,INSTRUCTION!$J$1:$K$101,2),"")</f>
        <v/>
      </c>
      <c r="Y98" s="36" t="str">
        <f t="shared" si="43"/>
        <v/>
      </c>
      <c r="Z98" s="18"/>
      <c r="AA98" s="18"/>
      <c r="AB98" s="36" t="str">
        <f t="shared" si="44"/>
        <v/>
      </c>
      <c r="AC98" s="18"/>
      <c r="AD98" s="36" t="str">
        <f t="shared" si="45"/>
        <v/>
      </c>
      <c r="AE98" s="18"/>
      <c r="AF98" s="36" t="str">
        <f t="shared" si="46"/>
        <v/>
      </c>
      <c r="AG98" s="36" t="str">
        <f t="shared" si="47"/>
        <v/>
      </c>
      <c r="AH98" s="35" t="str">
        <f>IFERROR(VLOOKUP(AG98,INSTRUCTION!$J$1:$K$101,2),"")</f>
        <v/>
      </c>
      <c r="AI98" s="36" t="str">
        <f t="shared" si="48"/>
        <v/>
      </c>
      <c r="AJ98" s="18"/>
      <c r="AK98" s="18"/>
      <c r="AL98" s="36" t="str">
        <f t="shared" si="49"/>
        <v/>
      </c>
      <c r="AM98" s="40"/>
      <c r="AN98" s="36" t="str">
        <f t="shared" si="50"/>
        <v/>
      </c>
      <c r="AO98" s="18"/>
      <c r="AP98" s="36" t="str">
        <f t="shared" si="51"/>
        <v/>
      </c>
      <c r="AQ98" s="36" t="str">
        <f t="shared" si="52"/>
        <v/>
      </c>
      <c r="AR98" s="35" t="str">
        <f>IFERROR(VLOOKUP(AQ98,INSTRUCTION!$J$1:$K$101,2),"")</f>
        <v/>
      </c>
      <c r="AS98" s="36" t="str">
        <f t="shared" si="53"/>
        <v/>
      </c>
      <c r="AT98" s="18"/>
      <c r="AU98" s="18"/>
      <c r="AV98" s="36" t="str">
        <f t="shared" si="54"/>
        <v/>
      </c>
      <c r="AW98" s="18"/>
      <c r="AX98" s="36" t="str">
        <f t="shared" si="55"/>
        <v/>
      </c>
      <c r="AY98" s="18"/>
      <c r="AZ98" s="36" t="str">
        <f t="shared" si="56"/>
        <v/>
      </c>
      <c r="BA98" s="36" t="str">
        <f t="shared" si="57"/>
        <v/>
      </c>
      <c r="BB98" s="35" t="str">
        <f>IFERROR(VLOOKUP(BA98,INSTRUCTION!$J$1:$K$101,2),"")</f>
        <v/>
      </c>
      <c r="BC98" s="36" t="str">
        <f t="shared" si="58"/>
        <v/>
      </c>
      <c r="BD98" s="18"/>
      <c r="BE98" s="40"/>
      <c r="BF98" s="36" t="str">
        <f t="shared" si="59"/>
        <v/>
      </c>
      <c r="BG98" s="18"/>
      <c r="BH98" s="36" t="str">
        <f t="shared" si="60"/>
        <v/>
      </c>
      <c r="BI98" s="18"/>
      <c r="BJ98" s="36" t="str">
        <f t="shared" si="61"/>
        <v/>
      </c>
      <c r="BK98" s="36" t="str">
        <f t="shared" si="62"/>
        <v/>
      </c>
      <c r="BL98" s="35" t="str">
        <f>IFERROR(VLOOKUP(BK98,INSTRUCTION!$J$1:$K$101,2),"")</f>
        <v/>
      </c>
      <c r="BM98" s="36" t="str">
        <f t="shared" si="63"/>
        <v/>
      </c>
      <c r="BN98" s="36" t="str">
        <f>IFERROR(SUMPRODUCT(LARGE((N98,W98,AG98,AQ98,BA98,BK98),{1,2,3,4,5})),"")</f>
        <v/>
      </c>
      <c r="BO98" s="36" t="str">
        <f t="shared" si="64"/>
        <v/>
      </c>
      <c r="BP98" s="36" t="str">
        <f t="shared" si="66"/>
        <v/>
      </c>
      <c r="BQ98" s="45" t="str">
        <f t="shared" si="65"/>
        <v/>
      </c>
    </row>
    <row r="99" spans="1:69" x14ac:dyDescent="0.3">
      <c r="A99" s="17">
        <v>97</v>
      </c>
      <c r="B99" s="18"/>
      <c r="C99" s="18"/>
      <c r="D99" s="19"/>
      <c r="E99" s="20"/>
      <c r="F99" s="21"/>
      <c r="G99" s="22"/>
      <c r="H99" s="31">
        <v>80</v>
      </c>
      <c r="I99" s="25">
        <v>20</v>
      </c>
      <c r="J99" s="40"/>
      <c r="K99" s="36" t="str">
        <f t="shared" si="34"/>
        <v/>
      </c>
      <c r="L99" s="18"/>
      <c r="M99" s="36" t="str">
        <f t="shared" si="35"/>
        <v/>
      </c>
      <c r="N99" s="36" t="str">
        <f t="shared" si="36"/>
        <v/>
      </c>
      <c r="O99" s="35" t="str">
        <f>IFERROR(VLOOKUP(N99,INSTRUCTION!$J$1:$K$101,2),"")</f>
        <v/>
      </c>
      <c r="P99" s="36" t="str">
        <f t="shared" si="37"/>
        <v/>
      </c>
      <c r="Q99" s="37" t="str">
        <f t="shared" si="38"/>
        <v/>
      </c>
      <c r="R99" s="36" t="str">
        <f t="shared" si="39"/>
        <v/>
      </c>
      <c r="S99" s="18"/>
      <c r="T99" s="36" t="str">
        <f t="shared" si="40"/>
        <v/>
      </c>
      <c r="U99" s="18"/>
      <c r="V99" s="36" t="str">
        <f t="shared" si="41"/>
        <v/>
      </c>
      <c r="W99" s="36" t="str">
        <f t="shared" si="42"/>
        <v/>
      </c>
      <c r="X99" s="35" t="str">
        <f>IFERROR(VLOOKUP(W99,INSTRUCTION!$J$1:$K$101,2),"")</f>
        <v/>
      </c>
      <c r="Y99" s="36" t="str">
        <f t="shared" si="43"/>
        <v/>
      </c>
      <c r="Z99" s="18"/>
      <c r="AA99" s="18"/>
      <c r="AB99" s="36" t="str">
        <f t="shared" si="44"/>
        <v/>
      </c>
      <c r="AC99" s="18"/>
      <c r="AD99" s="36" t="str">
        <f t="shared" si="45"/>
        <v/>
      </c>
      <c r="AE99" s="18"/>
      <c r="AF99" s="36" t="str">
        <f t="shared" si="46"/>
        <v/>
      </c>
      <c r="AG99" s="36" t="str">
        <f t="shared" si="47"/>
        <v/>
      </c>
      <c r="AH99" s="35" t="str">
        <f>IFERROR(VLOOKUP(AG99,INSTRUCTION!$J$1:$K$101,2),"")</f>
        <v/>
      </c>
      <c r="AI99" s="36" t="str">
        <f t="shared" si="48"/>
        <v/>
      </c>
      <c r="AJ99" s="18"/>
      <c r="AK99" s="18"/>
      <c r="AL99" s="36" t="str">
        <f t="shared" si="49"/>
        <v/>
      </c>
      <c r="AM99" s="40"/>
      <c r="AN99" s="36" t="str">
        <f t="shared" si="50"/>
        <v/>
      </c>
      <c r="AO99" s="18"/>
      <c r="AP99" s="36" t="str">
        <f t="shared" si="51"/>
        <v/>
      </c>
      <c r="AQ99" s="36" t="str">
        <f t="shared" si="52"/>
        <v/>
      </c>
      <c r="AR99" s="35" t="str">
        <f>IFERROR(VLOOKUP(AQ99,INSTRUCTION!$J$1:$K$101,2),"")</f>
        <v/>
      </c>
      <c r="AS99" s="36" t="str">
        <f t="shared" si="53"/>
        <v/>
      </c>
      <c r="AT99" s="18"/>
      <c r="AU99" s="18"/>
      <c r="AV99" s="36" t="str">
        <f t="shared" si="54"/>
        <v/>
      </c>
      <c r="AW99" s="18"/>
      <c r="AX99" s="36" t="str">
        <f t="shared" si="55"/>
        <v/>
      </c>
      <c r="AY99" s="18"/>
      <c r="AZ99" s="36" t="str">
        <f t="shared" si="56"/>
        <v/>
      </c>
      <c r="BA99" s="36" t="str">
        <f t="shared" si="57"/>
        <v/>
      </c>
      <c r="BB99" s="35" t="str">
        <f>IFERROR(VLOOKUP(BA99,INSTRUCTION!$J$1:$K$101,2),"")</f>
        <v/>
      </c>
      <c r="BC99" s="36" t="str">
        <f t="shared" si="58"/>
        <v/>
      </c>
      <c r="BD99" s="18"/>
      <c r="BE99" s="40"/>
      <c r="BF99" s="36" t="str">
        <f t="shared" si="59"/>
        <v/>
      </c>
      <c r="BG99" s="18"/>
      <c r="BH99" s="36" t="str">
        <f t="shared" si="60"/>
        <v/>
      </c>
      <c r="BI99" s="18"/>
      <c r="BJ99" s="36" t="str">
        <f t="shared" si="61"/>
        <v/>
      </c>
      <c r="BK99" s="36" t="str">
        <f t="shared" si="62"/>
        <v/>
      </c>
      <c r="BL99" s="35" t="str">
        <f>IFERROR(VLOOKUP(BK99,INSTRUCTION!$J$1:$K$101,2),"")</f>
        <v/>
      </c>
      <c r="BM99" s="36" t="str">
        <f t="shared" si="63"/>
        <v/>
      </c>
      <c r="BN99" s="36" t="str">
        <f>IFERROR(SUMPRODUCT(LARGE((N99,W99,AG99,AQ99,BA99,BK99),{1,2,3,4,5})),"")</f>
        <v/>
      </c>
      <c r="BO99" s="36" t="str">
        <f t="shared" si="64"/>
        <v/>
      </c>
      <c r="BP99" s="36" t="str">
        <f t="shared" si="66"/>
        <v/>
      </c>
      <c r="BQ99" s="45" t="str">
        <f t="shared" si="65"/>
        <v/>
      </c>
    </row>
    <row r="100" spans="1:69" x14ac:dyDescent="0.3">
      <c r="A100" s="17">
        <v>98</v>
      </c>
      <c r="B100" s="18"/>
      <c r="C100" s="18"/>
      <c r="D100" s="19"/>
      <c r="E100" s="20"/>
      <c r="F100" s="21"/>
      <c r="G100" s="22"/>
      <c r="H100" s="31">
        <v>80</v>
      </c>
      <c r="I100" s="25">
        <v>20</v>
      </c>
      <c r="J100" s="40"/>
      <c r="K100" s="36" t="str">
        <f t="shared" si="34"/>
        <v/>
      </c>
      <c r="L100" s="18"/>
      <c r="M100" s="36" t="str">
        <f t="shared" si="35"/>
        <v/>
      </c>
      <c r="N100" s="36" t="str">
        <f t="shared" si="36"/>
        <v/>
      </c>
      <c r="O100" s="35" t="str">
        <f>IFERROR(VLOOKUP(N100,INSTRUCTION!$J$1:$K$101,2),"")</f>
        <v/>
      </c>
      <c r="P100" s="36" t="str">
        <f t="shared" si="37"/>
        <v/>
      </c>
      <c r="Q100" s="37" t="str">
        <f t="shared" si="38"/>
        <v/>
      </c>
      <c r="R100" s="36" t="str">
        <f t="shared" si="39"/>
        <v/>
      </c>
      <c r="S100" s="18"/>
      <c r="T100" s="36" t="str">
        <f t="shared" si="40"/>
        <v/>
      </c>
      <c r="U100" s="18"/>
      <c r="V100" s="36" t="str">
        <f t="shared" si="41"/>
        <v/>
      </c>
      <c r="W100" s="36" t="str">
        <f t="shared" si="42"/>
        <v/>
      </c>
      <c r="X100" s="35" t="str">
        <f>IFERROR(VLOOKUP(W100,INSTRUCTION!$J$1:$K$101,2),"")</f>
        <v/>
      </c>
      <c r="Y100" s="36" t="str">
        <f t="shared" si="43"/>
        <v/>
      </c>
      <c r="Z100" s="18"/>
      <c r="AA100" s="18"/>
      <c r="AB100" s="36" t="str">
        <f t="shared" si="44"/>
        <v/>
      </c>
      <c r="AC100" s="18"/>
      <c r="AD100" s="36" t="str">
        <f t="shared" si="45"/>
        <v/>
      </c>
      <c r="AE100" s="18"/>
      <c r="AF100" s="36" t="str">
        <f t="shared" si="46"/>
        <v/>
      </c>
      <c r="AG100" s="36" t="str">
        <f t="shared" si="47"/>
        <v/>
      </c>
      <c r="AH100" s="35" t="str">
        <f>IFERROR(VLOOKUP(AG100,INSTRUCTION!$J$1:$K$101,2),"")</f>
        <v/>
      </c>
      <c r="AI100" s="36" t="str">
        <f t="shared" si="48"/>
        <v/>
      </c>
      <c r="AJ100" s="18"/>
      <c r="AK100" s="18"/>
      <c r="AL100" s="36" t="str">
        <f t="shared" si="49"/>
        <v/>
      </c>
      <c r="AM100" s="40"/>
      <c r="AN100" s="36" t="str">
        <f t="shared" si="50"/>
        <v/>
      </c>
      <c r="AO100" s="18"/>
      <c r="AP100" s="36" t="str">
        <f t="shared" si="51"/>
        <v/>
      </c>
      <c r="AQ100" s="36" t="str">
        <f t="shared" si="52"/>
        <v/>
      </c>
      <c r="AR100" s="35" t="str">
        <f>IFERROR(VLOOKUP(AQ100,INSTRUCTION!$J$1:$K$101,2),"")</f>
        <v/>
      </c>
      <c r="AS100" s="36" t="str">
        <f t="shared" si="53"/>
        <v/>
      </c>
      <c r="AT100" s="18"/>
      <c r="AU100" s="18"/>
      <c r="AV100" s="36" t="str">
        <f t="shared" si="54"/>
        <v/>
      </c>
      <c r="AW100" s="18"/>
      <c r="AX100" s="36" t="str">
        <f t="shared" si="55"/>
        <v/>
      </c>
      <c r="AY100" s="18"/>
      <c r="AZ100" s="36" t="str">
        <f t="shared" si="56"/>
        <v/>
      </c>
      <c r="BA100" s="36" t="str">
        <f t="shared" si="57"/>
        <v/>
      </c>
      <c r="BB100" s="35" t="str">
        <f>IFERROR(VLOOKUP(BA100,INSTRUCTION!$J$1:$K$101,2),"")</f>
        <v/>
      </c>
      <c r="BC100" s="36" t="str">
        <f t="shared" si="58"/>
        <v/>
      </c>
      <c r="BD100" s="18"/>
      <c r="BE100" s="40"/>
      <c r="BF100" s="36" t="str">
        <f t="shared" si="59"/>
        <v/>
      </c>
      <c r="BG100" s="18"/>
      <c r="BH100" s="36" t="str">
        <f t="shared" si="60"/>
        <v/>
      </c>
      <c r="BI100" s="18"/>
      <c r="BJ100" s="36" t="str">
        <f t="shared" si="61"/>
        <v/>
      </c>
      <c r="BK100" s="36" t="str">
        <f t="shared" si="62"/>
        <v/>
      </c>
      <c r="BL100" s="35" t="str">
        <f>IFERROR(VLOOKUP(BK100,INSTRUCTION!$J$1:$K$101,2),"")</f>
        <v/>
      </c>
      <c r="BM100" s="36" t="str">
        <f t="shared" si="63"/>
        <v/>
      </c>
      <c r="BN100" s="36" t="str">
        <f>IFERROR(SUMPRODUCT(LARGE((N100,W100,AG100,AQ100,BA100,BK100),{1,2,3,4,5})),"")</f>
        <v/>
      </c>
      <c r="BO100" s="36" t="str">
        <f t="shared" si="64"/>
        <v/>
      </c>
      <c r="BP100" s="36" t="str">
        <f t="shared" si="66"/>
        <v/>
      </c>
      <c r="BQ100" s="45" t="str">
        <f t="shared" si="65"/>
        <v/>
      </c>
    </row>
    <row r="101" spans="1:69" x14ac:dyDescent="0.3">
      <c r="A101" s="17">
        <v>99</v>
      </c>
      <c r="B101" s="18"/>
      <c r="C101" s="18"/>
      <c r="D101" s="19"/>
      <c r="E101" s="20"/>
      <c r="F101" s="21"/>
      <c r="G101" s="22"/>
      <c r="H101" s="31">
        <v>80</v>
      </c>
      <c r="I101" s="25">
        <v>20</v>
      </c>
      <c r="J101" s="40"/>
      <c r="K101" s="36" t="str">
        <f t="shared" si="34"/>
        <v/>
      </c>
      <c r="L101" s="18"/>
      <c r="M101" s="36" t="str">
        <f t="shared" si="35"/>
        <v/>
      </c>
      <c r="N101" s="36" t="str">
        <f t="shared" si="36"/>
        <v/>
      </c>
      <c r="O101" s="35" t="str">
        <f>IFERROR(VLOOKUP(N101,INSTRUCTION!$J$1:$K$101,2),"")</f>
        <v/>
      </c>
      <c r="P101" s="36" t="str">
        <f t="shared" si="37"/>
        <v/>
      </c>
      <c r="Q101" s="37" t="str">
        <f t="shared" si="38"/>
        <v/>
      </c>
      <c r="R101" s="36" t="str">
        <f t="shared" si="39"/>
        <v/>
      </c>
      <c r="S101" s="18"/>
      <c r="T101" s="36" t="str">
        <f t="shared" si="40"/>
        <v/>
      </c>
      <c r="U101" s="18"/>
      <c r="V101" s="36" t="str">
        <f t="shared" si="41"/>
        <v/>
      </c>
      <c r="W101" s="36" t="str">
        <f t="shared" si="42"/>
        <v/>
      </c>
      <c r="X101" s="35" t="str">
        <f>IFERROR(VLOOKUP(W101,INSTRUCTION!$J$1:$K$101,2),"")</f>
        <v/>
      </c>
      <c r="Y101" s="36" t="str">
        <f t="shared" si="43"/>
        <v/>
      </c>
      <c r="Z101" s="18"/>
      <c r="AA101" s="18"/>
      <c r="AB101" s="36" t="str">
        <f t="shared" si="44"/>
        <v/>
      </c>
      <c r="AC101" s="18"/>
      <c r="AD101" s="36" t="str">
        <f t="shared" si="45"/>
        <v/>
      </c>
      <c r="AE101" s="18"/>
      <c r="AF101" s="36" t="str">
        <f t="shared" si="46"/>
        <v/>
      </c>
      <c r="AG101" s="36" t="str">
        <f t="shared" si="47"/>
        <v/>
      </c>
      <c r="AH101" s="35" t="str">
        <f>IFERROR(VLOOKUP(AG101,INSTRUCTION!$J$1:$K$101,2),"")</f>
        <v/>
      </c>
      <c r="AI101" s="36" t="str">
        <f t="shared" si="48"/>
        <v/>
      </c>
      <c r="AJ101" s="18"/>
      <c r="AK101" s="18"/>
      <c r="AL101" s="36" t="str">
        <f t="shared" si="49"/>
        <v/>
      </c>
      <c r="AM101" s="40"/>
      <c r="AN101" s="36" t="str">
        <f t="shared" si="50"/>
        <v/>
      </c>
      <c r="AO101" s="18"/>
      <c r="AP101" s="36" t="str">
        <f t="shared" si="51"/>
        <v/>
      </c>
      <c r="AQ101" s="36" t="str">
        <f t="shared" si="52"/>
        <v/>
      </c>
      <c r="AR101" s="35" t="str">
        <f>IFERROR(VLOOKUP(AQ101,INSTRUCTION!$J$1:$K$101,2),"")</f>
        <v/>
      </c>
      <c r="AS101" s="36" t="str">
        <f t="shared" si="53"/>
        <v/>
      </c>
      <c r="AT101" s="18"/>
      <c r="AU101" s="18"/>
      <c r="AV101" s="36" t="str">
        <f t="shared" si="54"/>
        <v/>
      </c>
      <c r="AW101" s="18"/>
      <c r="AX101" s="36" t="str">
        <f t="shared" si="55"/>
        <v/>
      </c>
      <c r="AY101" s="18"/>
      <c r="AZ101" s="36" t="str">
        <f t="shared" si="56"/>
        <v/>
      </c>
      <c r="BA101" s="36" t="str">
        <f t="shared" si="57"/>
        <v/>
      </c>
      <c r="BB101" s="35" t="str">
        <f>IFERROR(VLOOKUP(BA101,INSTRUCTION!$J$1:$K$101,2),"")</f>
        <v/>
      </c>
      <c r="BC101" s="36" t="str">
        <f t="shared" si="58"/>
        <v/>
      </c>
      <c r="BD101" s="18"/>
      <c r="BE101" s="40"/>
      <c r="BF101" s="36" t="str">
        <f t="shared" si="59"/>
        <v/>
      </c>
      <c r="BG101" s="18"/>
      <c r="BH101" s="36" t="str">
        <f t="shared" si="60"/>
        <v/>
      </c>
      <c r="BI101" s="18"/>
      <c r="BJ101" s="36" t="str">
        <f t="shared" si="61"/>
        <v/>
      </c>
      <c r="BK101" s="36" t="str">
        <f t="shared" si="62"/>
        <v/>
      </c>
      <c r="BL101" s="35" t="str">
        <f>IFERROR(VLOOKUP(BK101,INSTRUCTION!$J$1:$K$101,2),"")</f>
        <v/>
      </c>
      <c r="BM101" s="36" t="str">
        <f t="shared" si="63"/>
        <v/>
      </c>
      <c r="BN101" s="36" t="str">
        <f>IFERROR(SUMPRODUCT(LARGE((N101,W101,AG101,AQ101,BA101,BK101),{1,2,3,4,5})),"")</f>
        <v/>
      </c>
      <c r="BO101" s="36" t="str">
        <f t="shared" si="64"/>
        <v/>
      </c>
      <c r="BP101" s="36" t="str">
        <f t="shared" si="66"/>
        <v/>
      </c>
      <c r="BQ101" s="45" t="str">
        <f t="shared" si="65"/>
        <v/>
      </c>
    </row>
    <row r="102" spans="1:69" x14ac:dyDescent="0.3">
      <c r="A102" s="17">
        <v>100</v>
      </c>
      <c r="B102" s="18"/>
      <c r="C102" s="18"/>
      <c r="D102" s="19"/>
      <c r="E102" s="20"/>
      <c r="F102" s="21"/>
      <c r="G102" s="22"/>
      <c r="H102" s="31">
        <v>80</v>
      </c>
      <c r="I102" s="25">
        <v>20</v>
      </c>
      <c r="J102" s="40"/>
      <c r="K102" s="36" t="str">
        <f t="shared" si="34"/>
        <v/>
      </c>
      <c r="L102" s="18"/>
      <c r="M102" s="36" t="str">
        <f t="shared" si="35"/>
        <v/>
      </c>
      <c r="N102" s="36" t="str">
        <f t="shared" si="36"/>
        <v/>
      </c>
      <c r="O102" s="35" t="str">
        <f>IFERROR(VLOOKUP(N102,INSTRUCTION!$J$1:$K$101,2),"")</f>
        <v/>
      </c>
      <c r="P102" s="36" t="str">
        <f t="shared" si="37"/>
        <v/>
      </c>
      <c r="Q102" s="37" t="str">
        <f t="shared" si="38"/>
        <v/>
      </c>
      <c r="R102" s="36" t="str">
        <f t="shared" si="39"/>
        <v/>
      </c>
      <c r="S102" s="18"/>
      <c r="T102" s="36" t="str">
        <f t="shared" si="40"/>
        <v/>
      </c>
      <c r="U102" s="18"/>
      <c r="V102" s="36" t="str">
        <f t="shared" si="41"/>
        <v/>
      </c>
      <c r="W102" s="36" t="str">
        <f t="shared" si="42"/>
        <v/>
      </c>
      <c r="X102" s="35" t="str">
        <f>IFERROR(VLOOKUP(W102,INSTRUCTION!$J$1:$K$101,2),"")</f>
        <v/>
      </c>
      <c r="Y102" s="36" t="str">
        <f t="shared" si="43"/>
        <v/>
      </c>
      <c r="Z102" s="18"/>
      <c r="AA102" s="18"/>
      <c r="AB102" s="36" t="str">
        <f t="shared" si="44"/>
        <v/>
      </c>
      <c r="AC102" s="18"/>
      <c r="AD102" s="36" t="str">
        <f t="shared" si="45"/>
        <v/>
      </c>
      <c r="AE102" s="18"/>
      <c r="AF102" s="36" t="str">
        <f t="shared" si="46"/>
        <v/>
      </c>
      <c r="AG102" s="36" t="str">
        <f t="shared" si="47"/>
        <v/>
      </c>
      <c r="AH102" s="35" t="str">
        <f>IFERROR(VLOOKUP(AG102,INSTRUCTION!$J$1:$K$101,2),"")</f>
        <v/>
      </c>
      <c r="AI102" s="36" t="str">
        <f t="shared" si="48"/>
        <v/>
      </c>
      <c r="AJ102" s="18"/>
      <c r="AK102" s="18"/>
      <c r="AL102" s="36" t="str">
        <f t="shared" si="49"/>
        <v/>
      </c>
      <c r="AM102" s="40"/>
      <c r="AN102" s="36" t="str">
        <f t="shared" si="50"/>
        <v/>
      </c>
      <c r="AO102" s="18"/>
      <c r="AP102" s="36" t="str">
        <f t="shared" si="51"/>
        <v/>
      </c>
      <c r="AQ102" s="36" t="str">
        <f t="shared" si="52"/>
        <v/>
      </c>
      <c r="AR102" s="35" t="str">
        <f>IFERROR(VLOOKUP(AQ102,INSTRUCTION!$J$1:$K$101,2),"")</f>
        <v/>
      </c>
      <c r="AS102" s="36" t="str">
        <f t="shared" si="53"/>
        <v/>
      </c>
      <c r="AT102" s="18"/>
      <c r="AU102" s="18"/>
      <c r="AV102" s="36" t="str">
        <f t="shared" si="54"/>
        <v/>
      </c>
      <c r="AW102" s="18"/>
      <c r="AX102" s="36" t="str">
        <f t="shared" si="55"/>
        <v/>
      </c>
      <c r="AY102" s="18"/>
      <c r="AZ102" s="36" t="str">
        <f t="shared" si="56"/>
        <v/>
      </c>
      <c r="BA102" s="36" t="str">
        <f t="shared" si="57"/>
        <v/>
      </c>
      <c r="BB102" s="35" t="str">
        <f>IFERROR(VLOOKUP(BA102,INSTRUCTION!$J$1:$K$101,2),"")</f>
        <v/>
      </c>
      <c r="BC102" s="36" t="str">
        <f t="shared" si="58"/>
        <v/>
      </c>
      <c r="BD102" s="18"/>
      <c r="BE102" s="40"/>
      <c r="BF102" s="36" t="str">
        <f t="shared" si="59"/>
        <v/>
      </c>
      <c r="BG102" s="18"/>
      <c r="BH102" s="36" t="str">
        <f t="shared" si="60"/>
        <v/>
      </c>
      <c r="BI102" s="18"/>
      <c r="BJ102" s="36" t="str">
        <f t="shared" si="61"/>
        <v/>
      </c>
      <c r="BK102" s="36" t="str">
        <f t="shared" si="62"/>
        <v/>
      </c>
      <c r="BL102" s="35" t="str">
        <f>IFERROR(VLOOKUP(BK102,INSTRUCTION!$J$1:$K$101,2),"")</f>
        <v/>
      </c>
      <c r="BM102" s="36" t="str">
        <f t="shared" si="63"/>
        <v/>
      </c>
      <c r="BN102" s="36" t="str">
        <f>IFERROR(SUMPRODUCT(LARGE((N102,W102,AG102,AQ102,BA102,BK102),{1,2,3,4,5})),"")</f>
        <v/>
      </c>
      <c r="BO102" s="36" t="str">
        <f t="shared" si="64"/>
        <v/>
      </c>
      <c r="BP102" s="36" t="str">
        <f t="shared" si="66"/>
        <v/>
      </c>
      <c r="BQ102" s="45" t="str">
        <f t="shared" si="65"/>
        <v/>
      </c>
    </row>
    <row r="103" spans="1:69" x14ac:dyDescent="0.3">
      <c r="A103" s="17">
        <v>101</v>
      </c>
      <c r="B103" s="18"/>
      <c r="C103" s="18"/>
      <c r="D103" s="19"/>
      <c r="E103" s="20"/>
      <c r="F103" s="21"/>
      <c r="G103" s="22"/>
      <c r="H103" s="31">
        <v>80</v>
      </c>
      <c r="I103" s="25">
        <v>20</v>
      </c>
      <c r="J103" s="40"/>
      <c r="K103" s="36" t="str">
        <f t="shared" si="34"/>
        <v/>
      </c>
      <c r="L103" s="18"/>
      <c r="M103" s="36" t="str">
        <f t="shared" si="35"/>
        <v/>
      </c>
      <c r="N103" s="36" t="str">
        <f t="shared" si="36"/>
        <v/>
      </c>
      <c r="O103" s="35" t="str">
        <f>IFERROR(VLOOKUP(N103,INSTRUCTION!$J$1:$K$101,2),"")</f>
        <v/>
      </c>
      <c r="P103" s="36" t="str">
        <f t="shared" si="37"/>
        <v/>
      </c>
      <c r="Q103" s="37" t="str">
        <f t="shared" si="38"/>
        <v/>
      </c>
      <c r="R103" s="36" t="str">
        <f t="shared" si="39"/>
        <v/>
      </c>
      <c r="S103" s="18"/>
      <c r="T103" s="36" t="str">
        <f t="shared" si="40"/>
        <v/>
      </c>
      <c r="U103" s="18"/>
      <c r="V103" s="36" t="str">
        <f t="shared" si="41"/>
        <v/>
      </c>
      <c r="W103" s="36" t="str">
        <f t="shared" si="42"/>
        <v/>
      </c>
      <c r="X103" s="35" t="str">
        <f>IFERROR(VLOOKUP(W103,INSTRUCTION!$J$1:$K$101,2),"")</f>
        <v/>
      </c>
      <c r="Y103" s="36" t="str">
        <f t="shared" si="43"/>
        <v/>
      </c>
      <c r="Z103" s="18"/>
      <c r="AA103" s="18"/>
      <c r="AB103" s="36" t="str">
        <f t="shared" si="44"/>
        <v/>
      </c>
      <c r="AC103" s="18"/>
      <c r="AD103" s="36" t="str">
        <f t="shared" si="45"/>
        <v/>
      </c>
      <c r="AE103" s="18"/>
      <c r="AF103" s="36" t="str">
        <f t="shared" si="46"/>
        <v/>
      </c>
      <c r="AG103" s="36" t="str">
        <f t="shared" si="47"/>
        <v/>
      </c>
      <c r="AH103" s="35" t="str">
        <f>IFERROR(VLOOKUP(AG103,INSTRUCTION!$J$1:$K$101,2),"")</f>
        <v/>
      </c>
      <c r="AI103" s="36" t="str">
        <f t="shared" si="48"/>
        <v/>
      </c>
      <c r="AJ103" s="18"/>
      <c r="AK103" s="18"/>
      <c r="AL103" s="36" t="str">
        <f t="shared" si="49"/>
        <v/>
      </c>
      <c r="AM103" s="40"/>
      <c r="AN103" s="36" t="str">
        <f t="shared" si="50"/>
        <v/>
      </c>
      <c r="AO103" s="18"/>
      <c r="AP103" s="36" t="str">
        <f t="shared" si="51"/>
        <v/>
      </c>
      <c r="AQ103" s="36" t="str">
        <f t="shared" si="52"/>
        <v/>
      </c>
      <c r="AR103" s="35" t="str">
        <f>IFERROR(VLOOKUP(AQ103,INSTRUCTION!$J$1:$K$101,2),"")</f>
        <v/>
      </c>
      <c r="AS103" s="36" t="str">
        <f t="shared" si="53"/>
        <v/>
      </c>
      <c r="AT103" s="18"/>
      <c r="AU103" s="18"/>
      <c r="AV103" s="36" t="str">
        <f t="shared" si="54"/>
        <v/>
      </c>
      <c r="AW103" s="18"/>
      <c r="AX103" s="36" t="str">
        <f t="shared" si="55"/>
        <v/>
      </c>
      <c r="AY103" s="18"/>
      <c r="AZ103" s="36" t="str">
        <f t="shared" si="56"/>
        <v/>
      </c>
      <c r="BA103" s="36" t="str">
        <f t="shared" si="57"/>
        <v/>
      </c>
      <c r="BB103" s="35" t="str">
        <f>IFERROR(VLOOKUP(BA103,INSTRUCTION!$J$1:$K$101,2),"")</f>
        <v/>
      </c>
      <c r="BC103" s="36" t="str">
        <f t="shared" si="58"/>
        <v/>
      </c>
      <c r="BD103" s="18"/>
      <c r="BE103" s="40"/>
      <c r="BF103" s="36" t="str">
        <f t="shared" si="59"/>
        <v/>
      </c>
      <c r="BG103" s="18"/>
      <c r="BH103" s="36" t="str">
        <f t="shared" si="60"/>
        <v/>
      </c>
      <c r="BI103" s="18"/>
      <c r="BJ103" s="36" t="str">
        <f t="shared" si="61"/>
        <v/>
      </c>
      <c r="BK103" s="36" t="str">
        <f t="shared" si="62"/>
        <v/>
      </c>
      <c r="BL103" s="35" t="str">
        <f>IFERROR(VLOOKUP(BK103,INSTRUCTION!$J$1:$K$101,2),"")</f>
        <v/>
      </c>
      <c r="BM103" s="36" t="str">
        <f t="shared" si="63"/>
        <v/>
      </c>
      <c r="BN103" s="36" t="str">
        <f>IFERROR(SUMPRODUCT(LARGE((N103,W103,AG103,AQ103,BA103,BK103),{1,2,3,4,5})),"")</f>
        <v/>
      </c>
      <c r="BO103" s="36" t="str">
        <f t="shared" si="64"/>
        <v/>
      </c>
      <c r="BP103" s="36" t="str">
        <f t="shared" si="66"/>
        <v/>
      </c>
      <c r="BQ103" s="45" t="str">
        <f t="shared" si="65"/>
        <v/>
      </c>
    </row>
    <row r="104" spans="1:69" x14ac:dyDescent="0.3">
      <c r="A104" s="17">
        <v>102</v>
      </c>
      <c r="B104" s="18"/>
      <c r="C104" s="18"/>
      <c r="D104" s="19"/>
      <c r="E104" s="20"/>
      <c r="F104" s="21"/>
      <c r="G104" s="22"/>
      <c r="H104" s="31">
        <v>80</v>
      </c>
      <c r="I104" s="25">
        <v>20</v>
      </c>
      <c r="J104" s="40"/>
      <c r="K104" s="36" t="str">
        <f t="shared" si="34"/>
        <v/>
      </c>
      <c r="L104" s="18"/>
      <c r="M104" s="36" t="str">
        <f t="shared" si="35"/>
        <v/>
      </c>
      <c r="N104" s="36" t="str">
        <f t="shared" si="36"/>
        <v/>
      </c>
      <c r="O104" s="35" t="str">
        <f>IFERROR(VLOOKUP(N104,INSTRUCTION!$J$1:$K$101,2),"")</f>
        <v/>
      </c>
      <c r="P104" s="36" t="str">
        <f t="shared" si="37"/>
        <v/>
      </c>
      <c r="Q104" s="37" t="str">
        <f t="shared" si="38"/>
        <v/>
      </c>
      <c r="R104" s="36" t="str">
        <f t="shared" si="39"/>
        <v/>
      </c>
      <c r="S104" s="18"/>
      <c r="T104" s="36" t="str">
        <f t="shared" si="40"/>
        <v/>
      </c>
      <c r="U104" s="18"/>
      <c r="V104" s="36" t="str">
        <f t="shared" si="41"/>
        <v/>
      </c>
      <c r="W104" s="36" t="str">
        <f t="shared" si="42"/>
        <v/>
      </c>
      <c r="X104" s="35" t="str">
        <f>IFERROR(VLOOKUP(W104,INSTRUCTION!$J$1:$K$101,2),"")</f>
        <v/>
      </c>
      <c r="Y104" s="36" t="str">
        <f t="shared" si="43"/>
        <v/>
      </c>
      <c r="Z104" s="18"/>
      <c r="AA104" s="18"/>
      <c r="AB104" s="36" t="str">
        <f t="shared" si="44"/>
        <v/>
      </c>
      <c r="AC104" s="18"/>
      <c r="AD104" s="36" t="str">
        <f t="shared" si="45"/>
        <v/>
      </c>
      <c r="AE104" s="18"/>
      <c r="AF104" s="36" t="str">
        <f t="shared" si="46"/>
        <v/>
      </c>
      <c r="AG104" s="36" t="str">
        <f t="shared" si="47"/>
        <v/>
      </c>
      <c r="AH104" s="35" t="str">
        <f>IFERROR(VLOOKUP(AG104,INSTRUCTION!$J$1:$K$101,2),"")</f>
        <v/>
      </c>
      <c r="AI104" s="36" t="str">
        <f t="shared" si="48"/>
        <v/>
      </c>
      <c r="AJ104" s="18"/>
      <c r="AK104" s="18"/>
      <c r="AL104" s="36" t="str">
        <f t="shared" si="49"/>
        <v/>
      </c>
      <c r="AM104" s="40"/>
      <c r="AN104" s="36" t="str">
        <f t="shared" si="50"/>
        <v/>
      </c>
      <c r="AO104" s="18"/>
      <c r="AP104" s="36" t="str">
        <f t="shared" si="51"/>
        <v/>
      </c>
      <c r="AQ104" s="36" t="str">
        <f t="shared" si="52"/>
        <v/>
      </c>
      <c r="AR104" s="35" t="str">
        <f>IFERROR(VLOOKUP(AQ104,INSTRUCTION!$J$1:$K$101,2),"")</f>
        <v/>
      </c>
      <c r="AS104" s="36" t="str">
        <f t="shared" si="53"/>
        <v/>
      </c>
      <c r="AT104" s="18"/>
      <c r="AU104" s="18"/>
      <c r="AV104" s="36" t="str">
        <f t="shared" si="54"/>
        <v/>
      </c>
      <c r="AW104" s="18"/>
      <c r="AX104" s="36" t="str">
        <f t="shared" si="55"/>
        <v/>
      </c>
      <c r="AY104" s="18"/>
      <c r="AZ104" s="36" t="str">
        <f t="shared" si="56"/>
        <v/>
      </c>
      <c r="BA104" s="36" t="str">
        <f t="shared" si="57"/>
        <v/>
      </c>
      <c r="BB104" s="35" t="str">
        <f>IFERROR(VLOOKUP(BA104,INSTRUCTION!$J$1:$K$101,2),"")</f>
        <v/>
      </c>
      <c r="BC104" s="36" t="str">
        <f t="shared" si="58"/>
        <v/>
      </c>
      <c r="BD104" s="18"/>
      <c r="BE104" s="40"/>
      <c r="BF104" s="36" t="str">
        <f t="shared" si="59"/>
        <v/>
      </c>
      <c r="BG104" s="18"/>
      <c r="BH104" s="36" t="str">
        <f t="shared" si="60"/>
        <v/>
      </c>
      <c r="BI104" s="18"/>
      <c r="BJ104" s="36" t="str">
        <f t="shared" si="61"/>
        <v/>
      </c>
      <c r="BK104" s="36" t="str">
        <f t="shared" si="62"/>
        <v/>
      </c>
      <c r="BL104" s="35" t="str">
        <f>IFERROR(VLOOKUP(BK104,INSTRUCTION!$J$1:$K$101,2),"")</f>
        <v/>
      </c>
      <c r="BM104" s="36" t="str">
        <f t="shared" si="63"/>
        <v/>
      </c>
      <c r="BN104" s="36" t="str">
        <f>IFERROR(SUMPRODUCT(LARGE((N104,W104,AG104,AQ104,BA104,BK104),{1,2,3,4,5})),"")</f>
        <v/>
      </c>
      <c r="BO104" s="36" t="str">
        <f t="shared" si="64"/>
        <v/>
      </c>
      <c r="BP104" s="36" t="str">
        <f t="shared" si="66"/>
        <v/>
      </c>
      <c r="BQ104" s="45" t="str">
        <f t="shared" si="65"/>
        <v/>
      </c>
    </row>
    <row r="105" spans="1:69" x14ac:dyDescent="0.3">
      <c r="A105" s="17">
        <v>103</v>
      </c>
      <c r="B105" s="18"/>
      <c r="C105" s="18"/>
      <c r="D105" s="19"/>
      <c r="E105" s="20"/>
      <c r="F105" s="21"/>
      <c r="G105" s="22"/>
      <c r="H105" s="31">
        <v>80</v>
      </c>
      <c r="I105" s="25">
        <v>20</v>
      </c>
      <c r="J105" s="40"/>
      <c r="K105" s="36" t="str">
        <f t="shared" si="34"/>
        <v/>
      </c>
      <c r="L105" s="18"/>
      <c r="M105" s="36" t="str">
        <f t="shared" si="35"/>
        <v/>
      </c>
      <c r="N105" s="36" t="str">
        <f t="shared" si="36"/>
        <v/>
      </c>
      <c r="O105" s="35" t="str">
        <f>IFERROR(VLOOKUP(N105,INSTRUCTION!$J$1:$K$101,2),"")</f>
        <v/>
      </c>
      <c r="P105" s="36" t="str">
        <f t="shared" si="37"/>
        <v/>
      </c>
      <c r="Q105" s="37" t="str">
        <f t="shared" si="38"/>
        <v/>
      </c>
      <c r="R105" s="36" t="str">
        <f t="shared" si="39"/>
        <v/>
      </c>
      <c r="S105" s="18"/>
      <c r="T105" s="36" t="str">
        <f t="shared" si="40"/>
        <v/>
      </c>
      <c r="U105" s="18"/>
      <c r="V105" s="36" t="str">
        <f t="shared" si="41"/>
        <v/>
      </c>
      <c r="W105" s="36" t="str">
        <f t="shared" si="42"/>
        <v/>
      </c>
      <c r="X105" s="35" t="str">
        <f>IFERROR(VLOOKUP(W105,INSTRUCTION!$J$1:$K$101,2),"")</f>
        <v/>
      </c>
      <c r="Y105" s="36" t="str">
        <f t="shared" si="43"/>
        <v/>
      </c>
      <c r="Z105" s="18"/>
      <c r="AA105" s="18"/>
      <c r="AB105" s="36" t="str">
        <f t="shared" si="44"/>
        <v/>
      </c>
      <c r="AC105" s="18"/>
      <c r="AD105" s="36" t="str">
        <f t="shared" si="45"/>
        <v/>
      </c>
      <c r="AE105" s="18"/>
      <c r="AF105" s="36" t="str">
        <f t="shared" si="46"/>
        <v/>
      </c>
      <c r="AG105" s="36" t="str">
        <f t="shared" si="47"/>
        <v/>
      </c>
      <c r="AH105" s="35" t="str">
        <f>IFERROR(VLOOKUP(AG105,INSTRUCTION!$J$1:$K$101,2),"")</f>
        <v/>
      </c>
      <c r="AI105" s="36" t="str">
        <f t="shared" si="48"/>
        <v/>
      </c>
      <c r="AJ105" s="18"/>
      <c r="AK105" s="18"/>
      <c r="AL105" s="36" t="str">
        <f t="shared" si="49"/>
        <v/>
      </c>
      <c r="AM105" s="40"/>
      <c r="AN105" s="36" t="str">
        <f t="shared" si="50"/>
        <v/>
      </c>
      <c r="AO105" s="18"/>
      <c r="AP105" s="36" t="str">
        <f t="shared" si="51"/>
        <v/>
      </c>
      <c r="AQ105" s="36" t="str">
        <f t="shared" si="52"/>
        <v/>
      </c>
      <c r="AR105" s="35" t="str">
        <f>IFERROR(VLOOKUP(AQ105,INSTRUCTION!$J$1:$K$101,2),"")</f>
        <v/>
      </c>
      <c r="AS105" s="36" t="str">
        <f t="shared" si="53"/>
        <v/>
      </c>
      <c r="AT105" s="18"/>
      <c r="AU105" s="18"/>
      <c r="AV105" s="36" t="str">
        <f t="shared" si="54"/>
        <v/>
      </c>
      <c r="AW105" s="18"/>
      <c r="AX105" s="36" t="str">
        <f t="shared" si="55"/>
        <v/>
      </c>
      <c r="AY105" s="18"/>
      <c r="AZ105" s="36" t="str">
        <f t="shared" si="56"/>
        <v/>
      </c>
      <c r="BA105" s="36" t="str">
        <f t="shared" si="57"/>
        <v/>
      </c>
      <c r="BB105" s="35" t="str">
        <f>IFERROR(VLOOKUP(BA105,INSTRUCTION!$J$1:$K$101,2),"")</f>
        <v/>
      </c>
      <c r="BC105" s="36" t="str">
        <f t="shared" si="58"/>
        <v/>
      </c>
      <c r="BD105" s="18"/>
      <c r="BE105" s="40"/>
      <c r="BF105" s="36" t="str">
        <f t="shared" si="59"/>
        <v/>
      </c>
      <c r="BG105" s="18"/>
      <c r="BH105" s="36" t="str">
        <f t="shared" si="60"/>
        <v/>
      </c>
      <c r="BI105" s="18"/>
      <c r="BJ105" s="36" t="str">
        <f t="shared" si="61"/>
        <v/>
      </c>
      <c r="BK105" s="36" t="str">
        <f t="shared" si="62"/>
        <v/>
      </c>
      <c r="BL105" s="35" t="str">
        <f>IFERROR(VLOOKUP(BK105,INSTRUCTION!$J$1:$K$101,2),"")</f>
        <v/>
      </c>
      <c r="BM105" s="36" t="str">
        <f t="shared" si="63"/>
        <v/>
      </c>
      <c r="BN105" s="36" t="str">
        <f>IFERROR(SUMPRODUCT(LARGE((N105,W105,AG105,AQ105,BA105,BK105),{1,2,3,4,5})),"")</f>
        <v/>
      </c>
      <c r="BO105" s="36" t="str">
        <f t="shared" si="64"/>
        <v/>
      </c>
      <c r="BP105" s="36" t="str">
        <f t="shared" si="66"/>
        <v/>
      </c>
      <c r="BQ105" s="45" t="str">
        <f t="shared" si="65"/>
        <v/>
      </c>
    </row>
    <row r="106" spans="1:69" x14ac:dyDescent="0.3">
      <c r="A106" s="17">
        <v>104</v>
      </c>
      <c r="B106" s="18"/>
      <c r="C106" s="18"/>
      <c r="D106" s="19"/>
      <c r="E106" s="20"/>
      <c r="F106" s="21"/>
      <c r="G106" s="22"/>
      <c r="H106" s="31">
        <v>80</v>
      </c>
      <c r="I106" s="25">
        <v>20</v>
      </c>
      <c r="J106" s="40"/>
      <c r="K106" s="36" t="str">
        <f t="shared" si="34"/>
        <v/>
      </c>
      <c r="L106" s="18"/>
      <c r="M106" s="36" t="str">
        <f t="shared" si="35"/>
        <v/>
      </c>
      <c r="N106" s="36" t="str">
        <f t="shared" si="36"/>
        <v/>
      </c>
      <c r="O106" s="35" t="str">
        <f>IFERROR(VLOOKUP(N106,INSTRUCTION!$J$1:$K$101,2),"")</f>
        <v/>
      </c>
      <c r="P106" s="36" t="str">
        <f t="shared" si="37"/>
        <v/>
      </c>
      <c r="Q106" s="37" t="str">
        <f t="shared" si="38"/>
        <v/>
      </c>
      <c r="R106" s="36" t="str">
        <f t="shared" si="39"/>
        <v/>
      </c>
      <c r="S106" s="18"/>
      <c r="T106" s="36" t="str">
        <f t="shared" si="40"/>
        <v/>
      </c>
      <c r="U106" s="18"/>
      <c r="V106" s="36" t="str">
        <f t="shared" si="41"/>
        <v/>
      </c>
      <c r="W106" s="36" t="str">
        <f t="shared" si="42"/>
        <v/>
      </c>
      <c r="X106" s="35" t="str">
        <f>IFERROR(VLOOKUP(W106,INSTRUCTION!$J$1:$K$101,2),"")</f>
        <v/>
      </c>
      <c r="Y106" s="36" t="str">
        <f t="shared" si="43"/>
        <v/>
      </c>
      <c r="Z106" s="18"/>
      <c r="AA106" s="18"/>
      <c r="AB106" s="36" t="str">
        <f t="shared" si="44"/>
        <v/>
      </c>
      <c r="AC106" s="18"/>
      <c r="AD106" s="36" t="str">
        <f t="shared" si="45"/>
        <v/>
      </c>
      <c r="AE106" s="18"/>
      <c r="AF106" s="36" t="str">
        <f t="shared" si="46"/>
        <v/>
      </c>
      <c r="AG106" s="36" t="str">
        <f t="shared" si="47"/>
        <v/>
      </c>
      <c r="AH106" s="35" t="str">
        <f>IFERROR(VLOOKUP(AG106,INSTRUCTION!$J$1:$K$101,2),"")</f>
        <v/>
      </c>
      <c r="AI106" s="36" t="str">
        <f t="shared" si="48"/>
        <v/>
      </c>
      <c r="AJ106" s="18"/>
      <c r="AK106" s="18"/>
      <c r="AL106" s="36" t="str">
        <f t="shared" si="49"/>
        <v/>
      </c>
      <c r="AM106" s="40"/>
      <c r="AN106" s="36" t="str">
        <f t="shared" si="50"/>
        <v/>
      </c>
      <c r="AO106" s="18"/>
      <c r="AP106" s="36" t="str">
        <f t="shared" si="51"/>
        <v/>
      </c>
      <c r="AQ106" s="36" t="str">
        <f t="shared" si="52"/>
        <v/>
      </c>
      <c r="AR106" s="35" t="str">
        <f>IFERROR(VLOOKUP(AQ106,INSTRUCTION!$J$1:$K$101,2),"")</f>
        <v/>
      </c>
      <c r="AS106" s="36" t="str">
        <f t="shared" si="53"/>
        <v/>
      </c>
      <c r="AT106" s="18"/>
      <c r="AU106" s="18"/>
      <c r="AV106" s="36" t="str">
        <f t="shared" si="54"/>
        <v/>
      </c>
      <c r="AW106" s="18"/>
      <c r="AX106" s="36" t="str">
        <f t="shared" si="55"/>
        <v/>
      </c>
      <c r="AY106" s="18"/>
      <c r="AZ106" s="36" t="str">
        <f t="shared" si="56"/>
        <v/>
      </c>
      <c r="BA106" s="36" t="str">
        <f t="shared" si="57"/>
        <v/>
      </c>
      <c r="BB106" s="35" t="str">
        <f>IFERROR(VLOOKUP(BA106,INSTRUCTION!$J$1:$K$101,2),"")</f>
        <v/>
      </c>
      <c r="BC106" s="36" t="str">
        <f t="shared" si="58"/>
        <v/>
      </c>
      <c r="BD106" s="18"/>
      <c r="BE106" s="40"/>
      <c r="BF106" s="36" t="str">
        <f t="shared" si="59"/>
        <v/>
      </c>
      <c r="BG106" s="18"/>
      <c r="BH106" s="36" t="str">
        <f t="shared" si="60"/>
        <v/>
      </c>
      <c r="BI106" s="18"/>
      <c r="BJ106" s="36" t="str">
        <f t="shared" si="61"/>
        <v/>
      </c>
      <c r="BK106" s="36" t="str">
        <f t="shared" si="62"/>
        <v/>
      </c>
      <c r="BL106" s="35" t="str">
        <f>IFERROR(VLOOKUP(BK106,INSTRUCTION!$J$1:$K$101,2),"")</f>
        <v/>
      </c>
      <c r="BM106" s="36" t="str">
        <f t="shared" si="63"/>
        <v/>
      </c>
      <c r="BN106" s="36" t="str">
        <f>IFERROR(SUMPRODUCT(LARGE((N106,W106,AG106,AQ106,BA106,BK106),{1,2,3,4,5})),"")</f>
        <v/>
      </c>
      <c r="BO106" s="36" t="str">
        <f t="shared" si="64"/>
        <v/>
      </c>
      <c r="BP106" s="36" t="str">
        <f t="shared" si="66"/>
        <v/>
      </c>
      <c r="BQ106" s="45" t="str">
        <f t="shared" si="65"/>
        <v/>
      </c>
    </row>
    <row r="107" spans="1:69" x14ac:dyDescent="0.3">
      <c r="A107" s="17">
        <v>105</v>
      </c>
      <c r="B107" s="18"/>
      <c r="C107" s="18"/>
      <c r="D107" s="19"/>
      <c r="E107" s="20"/>
      <c r="F107" s="21"/>
      <c r="G107" s="22"/>
      <c r="H107" s="31">
        <v>80</v>
      </c>
      <c r="I107" s="25">
        <v>20</v>
      </c>
      <c r="J107" s="40"/>
      <c r="K107" s="36" t="str">
        <f t="shared" si="34"/>
        <v/>
      </c>
      <c r="L107" s="18"/>
      <c r="M107" s="36" t="str">
        <f t="shared" si="35"/>
        <v/>
      </c>
      <c r="N107" s="36" t="str">
        <f t="shared" si="36"/>
        <v/>
      </c>
      <c r="O107" s="35" t="str">
        <f>IFERROR(VLOOKUP(N107,INSTRUCTION!$J$1:$K$101,2),"")</f>
        <v/>
      </c>
      <c r="P107" s="36" t="str">
        <f t="shared" si="37"/>
        <v/>
      </c>
      <c r="Q107" s="37" t="str">
        <f t="shared" si="38"/>
        <v/>
      </c>
      <c r="R107" s="36" t="str">
        <f t="shared" si="39"/>
        <v/>
      </c>
      <c r="S107" s="18"/>
      <c r="T107" s="36" t="str">
        <f t="shared" si="40"/>
        <v/>
      </c>
      <c r="U107" s="18"/>
      <c r="V107" s="36" t="str">
        <f t="shared" si="41"/>
        <v/>
      </c>
      <c r="W107" s="36" t="str">
        <f t="shared" si="42"/>
        <v/>
      </c>
      <c r="X107" s="35" t="str">
        <f>IFERROR(VLOOKUP(W107,INSTRUCTION!$J$1:$K$101,2),"")</f>
        <v/>
      </c>
      <c r="Y107" s="36" t="str">
        <f t="shared" si="43"/>
        <v/>
      </c>
      <c r="Z107" s="18"/>
      <c r="AA107" s="18"/>
      <c r="AB107" s="36" t="str">
        <f t="shared" si="44"/>
        <v/>
      </c>
      <c r="AC107" s="18"/>
      <c r="AD107" s="36" t="str">
        <f t="shared" si="45"/>
        <v/>
      </c>
      <c r="AE107" s="18"/>
      <c r="AF107" s="36" t="str">
        <f t="shared" si="46"/>
        <v/>
      </c>
      <c r="AG107" s="36" t="str">
        <f t="shared" si="47"/>
        <v/>
      </c>
      <c r="AH107" s="35" t="str">
        <f>IFERROR(VLOOKUP(AG107,INSTRUCTION!$J$1:$K$101,2),"")</f>
        <v/>
      </c>
      <c r="AI107" s="36" t="str">
        <f t="shared" si="48"/>
        <v/>
      </c>
      <c r="AJ107" s="18"/>
      <c r="AK107" s="18"/>
      <c r="AL107" s="36" t="str">
        <f t="shared" si="49"/>
        <v/>
      </c>
      <c r="AM107" s="40"/>
      <c r="AN107" s="36" t="str">
        <f t="shared" si="50"/>
        <v/>
      </c>
      <c r="AO107" s="18"/>
      <c r="AP107" s="36" t="str">
        <f t="shared" si="51"/>
        <v/>
      </c>
      <c r="AQ107" s="36" t="str">
        <f t="shared" si="52"/>
        <v/>
      </c>
      <c r="AR107" s="35" t="str">
        <f>IFERROR(VLOOKUP(AQ107,INSTRUCTION!$J$1:$K$101,2),"")</f>
        <v/>
      </c>
      <c r="AS107" s="36" t="str">
        <f t="shared" si="53"/>
        <v/>
      </c>
      <c r="AT107" s="18"/>
      <c r="AU107" s="18"/>
      <c r="AV107" s="36" t="str">
        <f t="shared" si="54"/>
        <v/>
      </c>
      <c r="AW107" s="18"/>
      <c r="AX107" s="36" t="str">
        <f t="shared" si="55"/>
        <v/>
      </c>
      <c r="AY107" s="18"/>
      <c r="AZ107" s="36" t="str">
        <f t="shared" si="56"/>
        <v/>
      </c>
      <c r="BA107" s="36" t="str">
        <f t="shared" si="57"/>
        <v/>
      </c>
      <c r="BB107" s="35" t="str">
        <f>IFERROR(VLOOKUP(BA107,INSTRUCTION!$J$1:$K$101,2),"")</f>
        <v/>
      </c>
      <c r="BC107" s="36" t="str">
        <f t="shared" si="58"/>
        <v/>
      </c>
      <c r="BD107" s="18"/>
      <c r="BE107" s="40"/>
      <c r="BF107" s="36" t="str">
        <f t="shared" si="59"/>
        <v/>
      </c>
      <c r="BG107" s="18"/>
      <c r="BH107" s="36" t="str">
        <f t="shared" si="60"/>
        <v/>
      </c>
      <c r="BI107" s="18"/>
      <c r="BJ107" s="36" t="str">
        <f t="shared" si="61"/>
        <v/>
      </c>
      <c r="BK107" s="36" t="str">
        <f t="shared" si="62"/>
        <v/>
      </c>
      <c r="BL107" s="35" t="str">
        <f>IFERROR(VLOOKUP(BK107,INSTRUCTION!$J$1:$K$101,2),"")</f>
        <v/>
      </c>
      <c r="BM107" s="36" t="str">
        <f t="shared" si="63"/>
        <v/>
      </c>
      <c r="BN107" s="36" t="str">
        <f>IFERROR(SUMPRODUCT(LARGE((N107,W107,AG107,AQ107,BA107,BK107),{1,2,3,4,5})),"")</f>
        <v/>
      </c>
      <c r="BO107" s="36" t="str">
        <f t="shared" si="64"/>
        <v/>
      </c>
      <c r="BP107" s="36" t="str">
        <f t="shared" si="66"/>
        <v/>
      </c>
      <c r="BQ107" s="45" t="str">
        <f t="shared" si="65"/>
        <v/>
      </c>
    </row>
    <row r="108" spans="1:69" x14ac:dyDescent="0.3">
      <c r="A108" s="17">
        <v>106</v>
      </c>
      <c r="B108" s="18"/>
      <c r="C108" s="18"/>
      <c r="D108" s="19"/>
      <c r="E108" s="20"/>
      <c r="F108" s="21"/>
      <c r="G108" s="22"/>
      <c r="H108" s="31">
        <v>80</v>
      </c>
      <c r="I108" s="25">
        <v>20</v>
      </c>
      <c r="J108" s="40"/>
      <c r="K108" s="36" t="str">
        <f t="shared" si="34"/>
        <v/>
      </c>
      <c r="L108" s="18"/>
      <c r="M108" s="36" t="str">
        <f t="shared" si="35"/>
        <v/>
      </c>
      <c r="N108" s="36" t="str">
        <f t="shared" si="36"/>
        <v/>
      </c>
      <c r="O108" s="35" t="str">
        <f>IFERROR(VLOOKUP(N108,INSTRUCTION!$J$1:$K$101,2),"")</f>
        <v/>
      </c>
      <c r="P108" s="36" t="str">
        <f t="shared" si="37"/>
        <v/>
      </c>
      <c r="Q108" s="37" t="str">
        <f t="shared" si="38"/>
        <v/>
      </c>
      <c r="R108" s="36" t="str">
        <f t="shared" si="39"/>
        <v/>
      </c>
      <c r="S108" s="18"/>
      <c r="T108" s="36" t="str">
        <f t="shared" si="40"/>
        <v/>
      </c>
      <c r="U108" s="18"/>
      <c r="V108" s="36" t="str">
        <f t="shared" si="41"/>
        <v/>
      </c>
      <c r="W108" s="36" t="str">
        <f t="shared" si="42"/>
        <v/>
      </c>
      <c r="X108" s="35" t="str">
        <f>IFERROR(VLOOKUP(W108,INSTRUCTION!$J$1:$K$101,2),"")</f>
        <v/>
      </c>
      <c r="Y108" s="36" t="str">
        <f t="shared" si="43"/>
        <v/>
      </c>
      <c r="Z108" s="18"/>
      <c r="AA108" s="18"/>
      <c r="AB108" s="36" t="str">
        <f t="shared" si="44"/>
        <v/>
      </c>
      <c r="AC108" s="18"/>
      <c r="AD108" s="36" t="str">
        <f t="shared" si="45"/>
        <v/>
      </c>
      <c r="AE108" s="18"/>
      <c r="AF108" s="36" t="str">
        <f t="shared" si="46"/>
        <v/>
      </c>
      <c r="AG108" s="36" t="str">
        <f t="shared" si="47"/>
        <v/>
      </c>
      <c r="AH108" s="35" t="str">
        <f>IFERROR(VLOOKUP(AG108,INSTRUCTION!$J$1:$K$101,2),"")</f>
        <v/>
      </c>
      <c r="AI108" s="36" t="str">
        <f t="shared" si="48"/>
        <v/>
      </c>
      <c r="AJ108" s="18"/>
      <c r="AK108" s="18"/>
      <c r="AL108" s="36" t="str">
        <f t="shared" si="49"/>
        <v/>
      </c>
      <c r="AM108" s="40"/>
      <c r="AN108" s="36" t="str">
        <f t="shared" si="50"/>
        <v/>
      </c>
      <c r="AO108" s="18"/>
      <c r="AP108" s="36" t="str">
        <f t="shared" si="51"/>
        <v/>
      </c>
      <c r="AQ108" s="36" t="str">
        <f t="shared" si="52"/>
        <v/>
      </c>
      <c r="AR108" s="35" t="str">
        <f>IFERROR(VLOOKUP(AQ108,INSTRUCTION!$J$1:$K$101,2),"")</f>
        <v/>
      </c>
      <c r="AS108" s="36" t="str">
        <f t="shared" si="53"/>
        <v/>
      </c>
      <c r="AT108" s="18"/>
      <c r="AU108" s="18"/>
      <c r="AV108" s="36" t="str">
        <f t="shared" si="54"/>
        <v/>
      </c>
      <c r="AW108" s="18"/>
      <c r="AX108" s="36" t="str">
        <f t="shared" si="55"/>
        <v/>
      </c>
      <c r="AY108" s="18"/>
      <c r="AZ108" s="36" t="str">
        <f t="shared" si="56"/>
        <v/>
      </c>
      <c r="BA108" s="36" t="str">
        <f t="shared" si="57"/>
        <v/>
      </c>
      <c r="BB108" s="35" t="str">
        <f>IFERROR(VLOOKUP(BA108,INSTRUCTION!$J$1:$K$101,2),"")</f>
        <v/>
      </c>
      <c r="BC108" s="36" t="str">
        <f t="shared" si="58"/>
        <v/>
      </c>
      <c r="BD108" s="18"/>
      <c r="BE108" s="40"/>
      <c r="BF108" s="36" t="str">
        <f t="shared" si="59"/>
        <v/>
      </c>
      <c r="BG108" s="18"/>
      <c r="BH108" s="36" t="str">
        <f t="shared" si="60"/>
        <v/>
      </c>
      <c r="BI108" s="18"/>
      <c r="BJ108" s="36" t="str">
        <f t="shared" si="61"/>
        <v/>
      </c>
      <c r="BK108" s="36" t="str">
        <f t="shared" si="62"/>
        <v/>
      </c>
      <c r="BL108" s="35" t="str">
        <f>IFERROR(VLOOKUP(BK108,INSTRUCTION!$J$1:$K$101,2),"")</f>
        <v/>
      </c>
      <c r="BM108" s="36" t="str">
        <f t="shared" si="63"/>
        <v/>
      </c>
      <c r="BN108" s="36" t="str">
        <f>IFERROR(SUMPRODUCT(LARGE((N108,W108,AG108,AQ108,BA108,BK108),{1,2,3,4,5})),"")</f>
        <v/>
      </c>
      <c r="BO108" s="36" t="str">
        <f t="shared" si="64"/>
        <v/>
      </c>
      <c r="BP108" s="36" t="str">
        <f t="shared" si="66"/>
        <v/>
      </c>
      <c r="BQ108" s="45" t="str">
        <f t="shared" si="65"/>
        <v/>
      </c>
    </row>
    <row r="109" spans="1:69" x14ac:dyDescent="0.3">
      <c r="A109" s="17">
        <v>107</v>
      </c>
      <c r="B109" s="18"/>
      <c r="C109" s="18"/>
      <c r="D109" s="19"/>
      <c r="E109" s="20"/>
      <c r="F109" s="21"/>
      <c r="G109" s="22"/>
      <c r="H109" s="31">
        <v>80</v>
      </c>
      <c r="I109" s="25">
        <v>20</v>
      </c>
      <c r="J109" s="40"/>
      <c r="K109" s="36" t="str">
        <f t="shared" si="34"/>
        <v/>
      </c>
      <c r="L109" s="18"/>
      <c r="M109" s="36" t="str">
        <f t="shared" si="35"/>
        <v/>
      </c>
      <c r="N109" s="36" t="str">
        <f t="shared" si="36"/>
        <v/>
      </c>
      <c r="O109" s="35" t="str">
        <f>IFERROR(VLOOKUP(N109,INSTRUCTION!$J$1:$K$101,2),"")</f>
        <v/>
      </c>
      <c r="P109" s="36" t="str">
        <f t="shared" si="37"/>
        <v/>
      </c>
      <c r="Q109" s="37" t="str">
        <f t="shared" si="38"/>
        <v/>
      </c>
      <c r="R109" s="36" t="str">
        <f t="shared" si="39"/>
        <v/>
      </c>
      <c r="S109" s="18"/>
      <c r="T109" s="36" t="str">
        <f t="shared" si="40"/>
        <v/>
      </c>
      <c r="U109" s="18"/>
      <c r="V109" s="36" t="str">
        <f t="shared" si="41"/>
        <v/>
      </c>
      <c r="W109" s="36" t="str">
        <f t="shared" si="42"/>
        <v/>
      </c>
      <c r="X109" s="35" t="str">
        <f>IFERROR(VLOOKUP(W109,INSTRUCTION!$J$1:$K$101,2),"")</f>
        <v/>
      </c>
      <c r="Y109" s="36" t="str">
        <f t="shared" si="43"/>
        <v/>
      </c>
      <c r="Z109" s="18"/>
      <c r="AA109" s="18"/>
      <c r="AB109" s="36" t="str">
        <f t="shared" si="44"/>
        <v/>
      </c>
      <c r="AC109" s="18"/>
      <c r="AD109" s="36" t="str">
        <f t="shared" si="45"/>
        <v/>
      </c>
      <c r="AE109" s="18"/>
      <c r="AF109" s="36" t="str">
        <f t="shared" si="46"/>
        <v/>
      </c>
      <c r="AG109" s="36" t="str">
        <f t="shared" si="47"/>
        <v/>
      </c>
      <c r="AH109" s="35" t="str">
        <f>IFERROR(VLOOKUP(AG109,INSTRUCTION!$J$1:$K$101,2),"")</f>
        <v/>
      </c>
      <c r="AI109" s="36" t="str">
        <f t="shared" si="48"/>
        <v/>
      </c>
      <c r="AJ109" s="18"/>
      <c r="AK109" s="18"/>
      <c r="AL109" s="36" t="str">
        <f t="shared" si="49"/>
        <v/>
      </c>
      <c r="AM109" s="40"/>
      <c r="AN109" s="36" t="str">
        <f t="shared" si="50"/>
        <v/>
      </c>
      <c r="AO109" s="18"/>
      <c r="AP109" s="36" t="str">
        <f t="shared" si="51"/>
        <v/>
      </c>
      <c r="AQ109" s="36" t="str">
        <f t="shared" si="52"/>
        <v/>
      </c>
      <c r="AR109" s="35" t="str">
        <f>IFERROR(VLOOKUP(AQ109,INSTRUCTION!$J$1:$K$101,2),"")</f>
        <v/>
      </c>
      <c r="AS109" s="36" t="str">
        <f t="shared" si="53"/>
        <v/>
      </c>
      <c r="AT109" s="18"/>
      <c r="AU109" s="18"/>
      <c r="AV109" s="36" t="str">
        <f t="shared" si="54"/>
        <v/>
      </c>
      <c r="AW109" s="18"/>
      <c r="AX109" s="36" t="str">
        <f t="shared" si="55"/>
        <v/>
      </c>
      <c r="AY109" s="18"/>
      <c r="AZ109" s="36" t="str">
        <f t="shared" si="56"/>
        <v/>
      </c>
      <c r="BA109" s="36" t="str">
        <f t="shared" si="57"/>
        <v/>
      </c>
      <c r="BB109" s="35" t="str">
        <f>IFERROR(VLOOKUP(BA109,INSTRUCTION!$J$1:$K$101,2),"")</f>
        <v/>
      </c>
      <c r="BC109" s="36" t="str">
        <f t="shared" si="58"/>
        <v/>
      </c>
      <c r="BD109" s="18"/>
      <c r="BE109" s="40"/>
      <c r="BF109" s="36" t="str">
        <f t="shared" si="59"/>
        <v/>
      </c>
      <c r="BG109" s="18"/>
      <c r="BH109" s="36" t="str">
        <f t="shared" si="60"/>
        <v/>
      </c>
      <c r="BI109" s="18"/>
      <c r="BJ109" s="36" t="str">
        <f t="shared" si="61"/>
        <v/>
      </c>
      <c r="BK109" s="36" t="str">
        <f t="shared" si="62"/>
        <v/>
      </c>
      <c r="BL109" s="35" t="str">
        <f>IFERROR(VLOOKUP(BK109,INSTRUCTION!$J$1:$K$101,2),"")</f>
        <v/>
      </c>
      <c r="BM109" s="36" t="str">
        <f t="shared" si="63"/>
        <v/>
      </c>
      <c r="BN109" s="36" t="str">
        <f>IFERROR(SUMPRODUCT(LARGE((N109,W109,AG109,AQ109,BA109,BK109),{1,2,3,4,5})),"")</f>
        <v/>
      </c>
      <c r="BO109" s="36" t="str">
        <f t="shared" si="64"/>
        <v/>
      </c>
      <c r="BP109" s="36" t="str">
        <f t="shared" si="66"/>
        <v/>
      </c>
      <c r="BQ109" s="45" t="str">
        <f t="shared" si="65"/>
        <v/>
      </c>
    </row>
    <row r="110" spans="1:69" x14ac:dyDescent="0.3">
      <c r="A110" s="17">
        <v>108</v>
      </c>
      <c r="B110" s="18"/>
      <c r="C110" s="18"/>
      <c r="D110" s="19"/>
      <c r="E110" s="20"/>
      <c r="F110" s="21"/>
      <c r="G110" s="22"/>
      <c r="H110" s="31">
        <v>80</v>
      </c>
      <c r="I110" s="25">
        <v>20</v>
      </c>
      <c r="J110" s="40"/>
      <c r="K110" s="36" t="str">
        <f t="shared" si="34"/>
        <v/>
      </c>
      <c r="L110" s="18"/>
      <c r="M110" s="36" t="str">
        <f t="shared" si="35"/>
        <v/>
      </c>
      <c r="N110" s="36" t="str">
        <f t="shared" si="36"/>
        <v/>
      </c>
      <c r="O110" s="35" t="str">
        <f>IFERROR(VLOOKUP(N110,INSTRUCTION!$J$1:$K$101,2),"")</f>
        <v/>
      </c>
      <c r="P110" s="36" t="str">
        <f t="shared" si="37"/>
        <v/>
      </c>
      <c r="Q110" s="37" t="str">
        <f t="shared" si="38"/>
        <v/>
      </c>
      <c r="R110" s="36" t="str">
        <f t="shared" si="39"/>
        <v/>
      </c>
      <c r="S110" s="18"/>
      <c r="T110" s="36" t="str">
        <f t="shared" si="40"/>
        <v/>
      </c>
      <c r="U110" s="18"/>
      <c r="V110" s="36" t="str">
        <f t="shared" si="41"/>
        <v/>
      </c>
      <c r="W110" s="36" t="str">
        <f t="shared" si="42"/>
        <v/>
      </c>
      <c r="X110" s="35" t="str">
        <f>IFERROR(VLOOKUP(W110,INSTRUCTION!$J$1:$K$101,2),"")</f>
        <v/>
      </c>
      <c r="Y110" s="36" t="str">
        <f t="shared" si="43"/>
        <v/>
      </c>
      <c r="Z110" s="18"/>
      <c r="AA110" s="18"/>
      <c r="AB110" s="36" t="str">
        <f t="shared" si="44"/>
        <v/>
      </c>
      <c r="AC110" s="18"/>
      <c r="AD110" s="36" t="str">
        <f t="shared" si="45"/>
        <v/>
      </c>
      <c r="AE110" s="18"/>
      <c r="AF110" s="36" t="str">
        <f t="shared" si="46"/>
        <v/>
      </c>
      <c r="AG110" s="36" t="str">
        <f t="shared" si="47"/>
        <v/>
      </c>
      <c r="AH110" s="35" t="str">
        <f>IFERROR(VLOOKUP(AG110,INSTRUCTION!$J$1:$K$101,2),"")</f>
        <v/>
      </c>
      <c r="AI110" s="36" t="str">
        <f t="shared" si="48"/>
        <v/>
      </c>
      <c r="AJ110" s="18"/>
      <c r="AK110" s="18"/>
      <c r="AL110" s="36" t="str">
        <f t="shared" si="49"/>
        <v/>
      </c>
      <c r="AM110" s="40"/>
      <c r="AN110" s="36" t="str">
        <f t="shared" si="50"/>
        <v/>
      </c>
      <c r="AO110" s="18"/>
      <c r="AP110" s="36" t="str">
        <f t="shared" si="51"/>
        <v/>
      </c>
      <c r="AQ110" s="36" t="str">
        <f t="shared" si="52"/>
        <v/>
      </c>
      <c r="AR110" s="35" t="str">
        <f>IFERROR(VLOOKUP(AQ110,INSTRUCTION!$J$1:$K$101,2),"")</f>
        <v/>
      </c>
      <c r="AS110" s="36" t="str">
        <f t="shared" si="53"/>
        <v/>
      </c>
      <c r="AT110" s="18"/>
      <c r="AU110" s="18"/>
      <c r="AV110" s="36" t="str">
        <f t="shared" si="54"/>
        <v/>
      </c>
      <c r="AW110" s="18"/>
      <c r="AX110" s="36" t="str">
        <f t="shared" si="55"/>
        <v/>
      </c>
      <c r="AY110" s="18"/>
      <c r="AZ110" s="36" t="str">
        <f t="shared" si="56"/>
        <v/>
      </c>
      <c r="BA110" s="36" t="str">
        <f t="shared" si="57"/>
        <v/>
      </c>
      <c r="BB110" s="35" t="str">
        <f>IFERROR(VLOOKUP(BA110,INSTRUCTION!$J$1:$K$101,2),"")</f>
        <v/>
      </c>
      <c r="BC110" s="36" t="str">
        <f t="shared" si="58"/>
        <v/>
      </c>
      <c r="BD110" s="18"/>
      <c r="BE110" s="40"/>
      <c r="BF110" s="36" t="str">
        <f t="shared" si="59"/>
        <v/>
      </c>
      <c r="BG110" s="18"/>
      <c r="BH110" s="36" t="str">
        <f t="shared" si="60"/>
        <v/>
      </c>
      <c r="BI110" s="18"/>
      <c r="BJ110" s="36" t="str">
        <f t="shared" si="61"/>
        <v/>
      </c>
      <c r="BK110" s="36" t="str">
        <f t="shared" si="62"/>
        <v/>
      </c>
      <c r="BL110" s="35" t="str">
        <f>IFERROR(VLOOKUP(BK110,INSTRUCTION!$J$1:$K$101,2),"")</f>
        <v/>
      </c>
      <c r="BM110" s="36" t="str">
        <f t="shared" si="63"/>
        <v/>
      </c>
      <c r="BN110" s="36" t="str">
        <f>IFERROR(SUMPRODUCT(LARGE((N110,W110,AG110,AQ110,BA110,BK110),{1,2,3,4,5})),"")</f>
        <v/>
      </c>
      <c r="BO110" s="36" t="str">
        <f t="shared" si="64"/>
        <v/>
      </c>
      <c r="BP110" s="36" t="str">
        <f t="shared" si="66"/>
        <v/>
      </c>
      <c r="BQ110" s="45" t="str">
        <f t="shared" si="65"/>
        <v/>
      </c>
    </row>
    <row r="111" spans="1:69" x14ac:dyDescent="0.3">
      <c r="A111" s="17">
        <v>109</v>
      </c>
      <c r="B111" s="18"/>
      <c r="C111" s="18"/>
      <c r="D111" s="19"/>
      <c r="E111" s="20"/>
      <c r="F111" s="21"/>
      <c r="G111" s="22"/>
      <c r="H111" s="31">
        <v>80</v>
      </c>
      <c r="I111" s="25">
        <v>20</v>
      </c>
      <c r="J111" s="40"/>
      <c r="K111" s="36" t="str">
        <f t="shared" si="34"/>
        <v/>
      </c>
      <c r="L111" s="18"/>
      <c r="M111" s="36" t="str">
        <f t="shared" si="35"/>
        <v/>
      </c>
      <c r="N111" s="36" t="str">
        <f t="shared" si="36"/>
        <v/>
      </c>
      <c r="O111" s="35" t="str">
        <f>IFERROR(VLOOKUP(N111,INSTRUCTION!$J$1:$K$101,2),"")</f>
        <v/>
      </c>
      <c r="P111" s="36" t="str">
        <f t="shared" si="37"/>
        <v/>
      </c>
      <c r="Q111" s="37" t="str">
        <f t="shared" si="38"/>
        <v/>
      </c>
      <c r="R111" s="36" t="str">
        <f t="shared" si="39"/>
        <v/>
      </c>
      <c r="S111" s="18"/>
      <c r="T111" s="36" t="str">
        <f t="shared" si="40"/>
        <v/>
      </c>
      <c r="U111" s="18"/>
      <c r="V111" s="36" t="str">
        <f t="shared" si="41"/>
        <v/>
      </c>
      <c r="W111" s="36" t="str">
        <f t="shared" si="42"/>
        <v/>
      </c>
      <c r="X111" s="35" t="str">
        <f>IFERROR(VLOOKUP(W111,INSTRUCTION!$J$1:$K$101,2),"")</f>
        <v/>
      </c>
      <c r="Y111" s="36" t="str">
        <f t="shared" si="43"/>
        <v/>
      </c>
      <c r="Z111" s="18"/>
      <c r="AA111" s="18"/>
      <c r="AB111" s="36" t="str">
        <f t="shared" si="44"/>
        <v/>
      </c>
      <c r="AC111" s="18"/>
      <c r="AD111" s="36" t="str">
        <f t="shared" si="45"/>
        <v/>
      </c>
      <c r="AE111" s="18"/>
      <c r="AF111" s="36" t="str">
        <f t="shared" si="46"/>
        <v/>
      </c>
      <c r="AG111" s="36" t="str">
        <f t="shared" si="47"/>
        <v/>
      </c>
      <c r="AH111" s="35" t="str">
        <f>IFERROR(VLOOKUP(AG111,INSTRUCTION!$J$1:$K$101,2),"")</f>
        <v/>
      </c>
      <c r="AI111" s="36" t="str">
        <f t="shared" si="48"/>
        <v/>
      </c>
      <c r="AJ111" s="18"/>
      <c r="AK111" s="18"/>
      <c r="AL111" s="36" t="str">
        <f t="shared" si="49"/>
        <v/>
      </c>
      <c r="AM111" s="40"/>
      <c r="AN111" s="36" t="str">
        <f t="shared" si="50"/>
        <v/>
      </c>
      <c r="AO111" s="18"/>
      <c r="AP111" s="36" t="str">
        <f t="shared" si="51"/>
        <v/>
      </c>
      <c r="AQ111" s="36" t="str">
        <f t="shared" si="52"/>
        <v/>
      </c>
      <c r="AR111" s="35" t="str">
        <f>IFERROR(VLOOKUP(AQ111,INSTRUCTION!$J$1:$K$101,2),"")</f>
        <v/>
      </c>
      <c r="AS111" s="36" t="str">
        <f t="shared" si="53"/>
        <v/>
      </c>
      <c r="AT111" s="18"/>
      <c r="AU111" s="18"/>
      <c r="AV111" s="36" t="str">
        <f t="shared" si="54"/>
        <v/>
      </c>
      <c r="AW111" s="18"/>
      <c r="AX111" s="36" t="str">
        <f t="shared" si="55"/>
        <v/>
      </c>
      <c r="AY111" s="18"/>
      <c r="AZ111" s="36" t="str">
        <f t="shared" si="56"/>
        <v/>
      </c>
      <c r="BA111" s="36" t="str">
        <f t="shared" si="57"/>
        <v/>
      </c>
      <c r="BB111" s="35" t="str">
        <f>IFERROR(VLOOKUP(BA111,INSTRUCTION!$J$1:$K$101,2),"")</f>
        <v/>
      </c>
      <c r="BC111" s="36" t="str">
        <f t="shared" si="58"/>
        <v/>
      </c>
      <c r="BD111" s="18"/>
      <c r="BE111" s="40"/>
      <c r="BF111" s="36" t="str">
        <f t="shared" si="59"/>
        <v/>
      </c>
      <c r="BG111" s="18"/>
      <c r="BH111" s="36" t="str">
        <f t="shared" si="60"/>
        <v/>
      </c>
      <c r="BI111" s="18"/>
      <c r="BJ111" s="36" t="str">
        <f t="shared" si="61"/>
        <v/>
      </c>
      <c r="BK111" s="36" t="str">
        <f t="shared" si="62"/>
        <v/>
      </c>
      <c r="BL111" s="35" t="str">
        <f>IFERROR(VLOOKUP(BK111,INSTRUCTION!$J$1:$K$101,2),"")</f>
        <v/>
      </c>
      <c r="BM111" s="36" t="str">
        <f t="shared" si="63"/>
        <v/>
      </c>
      <c r="BN111" s="36" t="str">
        <f>IFERROR(SUMPRODUCT(LARGE((N111,W111,AG111,AQ111,BA111,BK111),{1,2,3,4,5})),"")</f>
        <v/>
      </c>
      <c r="BO111" s="36" t="str">
        <f t="shared" si="64"/>
        <v/>
      </c>
      <c r="BP111" s="36" t="str">
        <f t="shared" si="66"/>
        <v/>
      </c>
      <c r="BQ111" s="45" t="str">
        <f t="shared" si="65"/>
        <v/>
      </c>
    </row>
    <row r="112" spans="1:69" x14ac:dyDescent="0.3">
      <c r="A112" s="17">
        <v>110</v>
      </c>
      <c r="B112" s="18"/>
      <c r="C112" s="18"/>
      <c r="D112" s="19"/>
      <c r="E112" s="20"/>
      <c r="F112" s="21"/>
      <c r="G112" s="22"/>
      <c r="H112" s="31">
        <v>80</v>
      </c>
      <c r="I112" s="25">
        <v>20</v>
      </c>
      <c r="J112" s="40"/>
      <c r="K112" s="36" t="str">
        <f t="shared" si="34"/>
        <v/>
      </c>
      <c r="L112" s="18"/>
      <c r="M112" s="36" t="str">
        <f t="shared" si="35"/>
        <v/>
      </c>
      <c r="N112" s="36" t="str">
        <f t="shared" si="36"/>
        <v/>
      </c>
      <c r="O112" s="35" t="str">
        <f>IFERROR(VLOOKUP(N112,INSTRUCTION!$J$1:$K$101,2),"")</f>
        <v/>
      </c>
      <c r="P112" s="36" t="str">
        <f t="shared" si="37"/>
        <v/>
      </c>
      <c r="Q112" s="37" t="str">
        <f t="shared" si="38"/>
        <v/>
      </c>
      <c r="R112" s="36" t="str">
        <f t="shared" si="39"/>
        <v/>
      </c>
      <c r="S112" s="18"/>
      <c r="T112" s="36" t="str">
        <f t="shared" si="40"/>
        <v/>
      </c>
      <c r="U112" s="18"/>
      <c r="V112" s="36" t="str">
        <f t="shared" si="41"/>
        <v/>
      </c>
      <c r="W112" s="36" t="str">
        <f t="shared" si="42"/>
        <v/>
      </c>
      <c r="X112" s="35" t="str">
        <f>IFERROR(VLOOKUP(W112,INSTRUCTION!$J$1:$K$101,2),"")</f>
        <v/>
      </c>
      <c r="Y112" s="36" t="str">
        <f t="shared" si="43"/>
        <v/>
      </c>
      <c r="Z112" s="18"/>
      <c r="AA112" s="18"/>
      <c r="AB112" s="36" t="str">
        <f t="shared" si="44"/>
        <v/>
      </c>
      <c r="AC112" s="18"/>
      <c r="AD112" s="36" t="str">
        <f t="shared" si="45"/>
        <v/>
      </c>
      <c r="AE112" s="18"/>
      <c r="AF112" s="36" t="str">
        <f t="shared" si="46"/>
        <v/>
      </c>
      <c r="AG112" s="36" t="str">
        <f t="shared" si="47"/>
        <v/>
      </c>
      <c r="AH112" s="35" t="str">
        <f>IFERROR(VLOOKUP(AG112,INSTRUCTION!$J$1:$K$101,2),"")</f>
        <v/>
      </c>
      <c r="AI112" s="36" t="str">
        <f t="shared" si="48"/>
        <v/>
      </c>
      <c r="AJ112" s="18"/>
      <c r="AK112" s="18"/>
      <c r="AL112" s="36" t="str">
        <f t="shared" si="49"/>
        <v/>
      </c>
      <c r="AM112" s="40"/>
      <c r="AN112" s="36" t="str">
        <f t="shared" si="50"/>
        <v/>
      </c>
      <c r="AO112" s="18"/>
      <c r="AP112" s="36" t="str">
        <f t="shared" si="51"/>
        <v/>
      </c>
      <c r="AQ112" s="36" t="str">
        <f t="shared" si="52"/>
        <v/>
      </c>
      <c r="AR112" s="35" t="str">
        <f>IFERROR(VLOOKUP(AQ112,INSTRUCTION!$J$1:$K$101,2),"")</f>
        <v/>
      </c>
      <c r="AS112" s="36" t="str">
        <f t="shared" si="53"/>
        <v/>
      </c>
      <c r="AT112" s="18"/>
      <c r="AU112" s="18"/>
      <c r="AV112" s="36" t="str">
        <f t="shared" si="54"/>
        <v/>
      </c>
      <c r="AW112" s="18"/>
      <c r="AX112" s="36" t="str">
        <f t="shared" si="55"/>
        <v/>
      </c>
      <c r="AY112" s="18"/>
      <c r="AZ112" s="36" t="str">
        <f t="shared" si="56"/>
        <v/>
      </c>
      <c r="BA112" s="36" t="str">
        <f t="shared" si="57"/>
        <v/>
      </c>
      <c r="BB112" s="35" t="str">
        <f>IFERROR(VLOOKUP(BA112,INSTRUCTION!$J$1:$K$101,2),"")</f>
        <v/>
      </c>
      <c r="BC112" s="36" t="str">
        <f t="shared" si="58"/>
        <v/>
      </c>
      <c r="BD112" s="18"/>
      <c r="BE112" s="40"/>
      <c r="BF112" s="36" t="str">
        <f t="shared" si="59"/>
        <v/>
      </c>
      <c r="BG112" s="18"/>
      <c r="BH112" s="36" t="str">
        <f t="shared" si="60"/>
        <v/>
      </c>
      <c r="BI112" s="18"/>
      <c r="BJ112" s="36" t="str">
        <f t="shared" si="61"/>
        <v/>
      </c>
      <c r="BK112" s="36" t="str">
        <f t="shared" si="62"/>
        <v/>
      </c>
      <c r="BL112" s="35" t="str">
        <f>IFERROR(VLOOKUP(BK112,INSTRUCTION!$J$1:$K$101,2),"")</f>
        <v/>
      </c>
      <c r="BM112" s="36" t="str">
        <f t="shared" si="63"/>
        <v/>
      </c>
      <c r="BN112" s="36" t="str">
        <f>IFERROR(SUMPRODUCT(LARGE((N112,W112,AG112,AQ112,BA112,BK112),{1,2,3,4,5})),"")</f>
        <v/>
      </c>
      <c r="BO112" s="36" t="str">
        <f t="shared" si="64"/>
        <v/>
      </c>
      <c r="BP112" s="36" t="str">
        <f t="shared" si="66"/>
        <v/>
      </c>
      <c r="BQ112" s="45" t="str">
        <f t="shared" si="65"/>
        <v/>
      </c>
    </row>
    <row r="113" spans="1:69" x14ac:dyDescent="0.3">
      <c r="A113" s="17">
        <v>111</v>
      </c>
      <c r="B113" s="18"/>
      <c r="C113" s="18"/>
      <c r="D113" s="19"/>
      <c r="E113" s="20"/>
      <c r="F113" s="21"/>
      <c r="G113" s="22"/>
      <c r="H113" s="31">
        <v>80</v>
      </c>
      <c r="I113" s="25">
        <v>20</v>
      </c>
      <c r="J113" s="40"/>
      <c r="K113" s="36" t="str">
        <f t="shared" si="34"/>
        <v/>
      </c>
      <c r="L113" s="18"/>
      <c r="M113" s="36" t="str">
        <f t="shared" si="35"/>
        <v/>
      </c>
      <c r="N113" s="36" t="str">
        <f t="shared" si="36"/>
        <v/>
      </c>
      <c r="O113" s="35" t="str">
        <f>IFERROR(VLOOKUP(N113,INSTRUCTION!$J$1:$K$101,2),"")</f>
        <v/>
      </c>
      <c r="P113" s="36" t="str">
        <f t="shared" si="37"/>
        <v/>
      </c>
      <c r="Q113" s="37" t="str">
        <f t="shared" si="38"/>
        <v/>
      </c>
      <c r="R113" s="36" t="str">
        <f t="shared" si="39"/>
        <v/>
      </c>
      <c r="S113" s="18"/>
      <c r="T113" s="36" t="str">
        <f t="shared" si="40"/>
        <v/>
      </c>
      <c r="U113" s="18"/>
      <c r="V113" s="36" t="str">
        <f t="shared" si="41"/>
        <v/>
      </c>
      <c r="W113" s="36" t="str">
        <f t="shared" si="42"/>
        <v/>
      </c>
      <c r="X113" s="35" t="str">
        <f>IFERROR(VLOOKUP(W113,INSTRUCTION!$J$1:$K$101,2),"")</f>
        <v/>
      </c>
      <c r="Y113" s="36" t="str">
        <f t="shared" si="43"/>
        <v/>
      </c>
      <c r="Z113" s="18"/>
      <c r="AA113" s="18"/>
      <c r="AB113" s="36" t="str">
        <f t="shared" si="44"/>
        <v/>
      </c>
      <c r="AC113" s="18"/>
      <c r="AD113" s="36" t="str">
        <f t="shared" si="45"/>
        <v/>
      </c>
      <c r="AE113" s="18"/>
      <c r="AF113" s="36" t="str">
        <f t="shared" si="46"/>
        <v/>
      </c>
      <c r="AG113" s="36" t="str">
        <f t="shared" si="47"/>
        <v/>
      </c>
      <c r="AH113" s="35" t="str">
        <f>IFERROR(VLOOKUP(AG113,INSTRUCTION!$J$1:$K$101,2),"")</f>
        <v/>
      </c>
      <c r="AI113" s="36" t="str">
        <f t="shared" si="48"/>
        <v/>
      </c>
      <c r="AJ113" s="18"/>
      <c r="AK113" s="18"/>
      <c r="AL113" s="36" t="str">
        <f t="shared" si="49"/>
        <v/>
      </c>
      <c r="AM113" s="40"/>
      <c r="AN113" s="36" t="str">
        <f t="shared" si="50"/>
        <v/>
      </c>
      <c r="AO113" s="18"/>
      <c r="AP113" s="36" t="str">
        <f t="shared" si="51"/>
        <v/>
      </c>
      <c r="AQ113" s="36" t="str">
        <f t="shared" si="52"/>
        <v/>
      </c>
      <c r="AR113" s="35" t="str">
        <f>IFERROR(VLOOKUP(AQ113,INSTRUCTION!$J$1:$K$101,2),"")</f>
        <v/>
      </c>
      <c r="AS113" s="36" t="str">
        <f t="shared" si="53"/>
        <v/>
      </c>
      <c r="AT113" s="18"/>
      <c r="AU113" s="18"/>
      <c r="AV113" s="36" t="str">
        <f t="shared" si="54"/>
        <v/>
      </c>
      <c r="AW113" s="18"/>
      <c r="AX113" s="36" t="str">
        <f t="shared" si="55"/>
        <v/>
      </c>
      <c r="AY113" s="18"/>
      <c r="AZ113" s="36" t="str">
        <f t="shared" si="56"/>
        <v/>
      </c>
      <c r="BA113" s="36" t="str">
        <f t="shared" si="57"/>
        <v/>
      </c>
      <c r="BB113" s="35" t="str">
        <f>IFERROR(VLOOKUP(BA113,INSTRUCTION!$J$1:$K$101,2),"")</f>
        <v/>
      </c>
      <c r="BC113" s="36" t="str">
        <f t="shared" si="58"/>
        <v/>
      </c>
      <c r="BD113" s="18"/>
      <c r="BE113" s="40"/>
      <c r="BF113" s="36" t="str">
        <f t="shared" si="59"/>
        <v/>
      </c>
      <c r="BG113" s="18"/>
      <c r="BH113" s="36" t="str">
        <f t="shared" si="60"/>
        <v/>
      </c>
      <c r="BI113" s="18"/>
      <c r="BJ113" s="36" t="str">
        <f t="shared" si="61"/>
        <v/>
      </c>
      <c r="BK113" s="36" t="str">
        <f t="shared" si="62"/>
        <v/>
      </c>
      <c r="BL113" s="35" t="str">
        <f>IFERROR(VLOOKUP(BK113,INSTRUCTION!$J$1:$K$101,2),"")</f>
        <v/>
      </c>
      <c r="BM113" s="36" t="str">
        <f t="shared" si="63"/>
        <v/>
      </c>
      <c r="BN113" s="36" t="str">
        <f>IFERROR(SUMPRODUCT(LARGE((N113,W113,AG113,AQ113,BA113,BK113),{1,2,3,4,5})),"")</f>
        <v/>
      </c>
      <c r="BO113" s="36" t="str">
        <f t="shared" si="64"/>
        <v/>
      </c>
      <c r="BP113" s="36" t="str">
        <f t="shared" si="66"/>
        <v/>
      </c>
      <c r="BQ113" s="45" t="str">
        <f t="shared" si="65"/>
        <v/>
      </c>
    </row>
    <row r="114" spans="1:69" x14ac:dyDescent="0.3">
      <c r="A114" s="17">
        <v>112</v>
      </c>
      <c r="B114" s="18"/>
      <c r="C114" s="18"/>
      <c r="D114" s="19"/>
      <c r="E114" s="20"/>
      <c r="F114" s="21"/>
      <c r="G114" s="22"/>
      <c r="H114" s="31">
        <v>80</v>
      </c>
      <c r="I114" s="25">
        <v>20</v>
      </c>
      <c r="J114" s="40"/>
      <c r="K114" s="36" t="str">
        <f t="shared" si="34"/>
        <v/>
      </c>
      <c r="L114" s="18"/>
      <c r="M114" s="36" t="str">
        <f t="shared" si="35"/>
        <v/>
      </c>
      <c r="N114" s="36" t="str">
        <f t="shared" si="36"/>
        <v/>
      </c>
      <c r="O114" s="35" t="str">
        <f>IFERROR(VLOOKUP(N114,INSTRUCTION!$J$1:$K$101,2),"")</f>
        <v/>
      </c>
      <c r="P114" s="36" t="str">
        <f t="shared" si="37"/>
        <v/>
      </c>
      <c r="Q114" s="37" t="str">
        <f t="shared" si="38"/>
        <v/>
      </c>
      <c r="R114" s="36" t="str">
        <f t="shared" si="39"/>
        <v/>
      </c>
      <c r="S114" s="18"/>
      <c r="T114" s="36" t="str">
        <f t="shared" si="40"/>
        <v/>
      </c>
      <c r="U114" s="18"/>
      <c r="V114" s="36" t="str">
        <f t="shared" si="41"/>
        <v/>
      </c>
      <c r="W114" s="36" t="str">
        <f t="shared" si="42"/>
        <v/>
      </c>
      <c r="X114" s="35" t="str">
        <f>IFERROR(VLOOKUP(W114,INSTRUCTION!$J$1:$K$101,2),"")</f>
        <v/>
      </c>
      <c r="Y114" s="36" t="str">
        <f t="shared" si="43"/>
        <v/>
      </c>
      <c r="Z114" s="18"/>
      <c r="AA114" s="18"/>
      <c r="AB114" s="36" t="str">
        <f t="shared" si="44"/>
        <v/>
      </c>
      <c r="AC114" s="18"/>
      <c r="AD114" s="36" t="str">
        <f t="shared" si="45"/>
        <v/>
      </c>
      <c r="AE114" s="18"/>
      <c r="AF114" s="36" t="str">
        <f t="shared" si="46"/>
        <v/>
      </c>
      <c r="AG114" s="36" t="str">
        <f t="shared" si="47"/>
        <v/>
      </c>
      <c r="AH114" s="35" t="str">
        <f>IFERROR(VLOOKUP(AG114,INSTRUCTION!$J$1:$K$101,2),"")</f>
        <v/>
      </c>
      <c r="AI114" s="36" t="str">
        <f t="shared" si="48"/>
        <v/>
      </c>
      <c r="AJ114" s="18"/>
      <c r="AK114" s="18"/>
      <c r="AL114" s="36" t="str">
        <f t="shared" si="49"/>
        <v/>
      </c>
      <c r="AM114" s="40"/>
      <c r="AN114" s="36" t="str">
        <f t="shared" si="50"/>
        <v/>
      </c>
      <c r="AO114" s="18"/>
      <c r="AP114" s="36" t="str">
        <f t="shared" si="51"/>
        <v/>
      </c>
      <c r="AQ114" s="36" t="str">
        <f t="shared" si="52"/>
        <v/>
      </c>
      <c r="AR114" s="35" t="str">
        <f>IFERROR(VLOOKUP(AQ114,INSTRUCTION!$J$1:$K$101,2),"")</f>
        <v/>
      </c>
      <c r="AS114" s="36" t="str">
        <f t="shared" si="53"/>
        <v/>
      </c>
      <c r="AT114" s="18"/>
      <c r="AU114" s="18"/>
      <c r="AV114" s="36" t="str">
        <f t="shared" si="54"/>
        <v/>
      </c>
      <c r="AW114" s="18"/>
      <c r="AX114" s="36" t="str">
        <f t="shared" si="55"/>
        <v/>
      </c>
      <c r="AY114" s="18"/>
      <c r="AZ114" s="36" t="str">
        <f t="shared" si="56"/>
        <v/>
      </c>
      <c r="BA114" s="36" t="str">
        <f t="shared" si="57"/>
        <v/>
      </c>
      <c r="BB114" s="35" t="str">
        <f>IFERROR(VLOOKUP(BA114,INSTRUCTION!$J$1:$K$101,2),"")</f>
        <v/>
      </c>
      <c r="BC114" s="36" t="str">
        <f t="shared" si="58"/>
        <v/>
      </c>
      <c r="BD114" s="18"/>
      <c r="BE114" s="40"/>
      <c r="BF114" s="36" t="str">
        <f t="shared" si="59"/>
        <v/>
      </c>
      <c r="BG114" s="18"/>
      <c r="BH114" s="36" t="str">
        <f t="shared" si="60"/>
        <v/>
      </c>
      <c r="BI114" s="18"/>
      <c r="BJ114" s="36" t="str">
        <f t="shared" si="61"/>
        <v/>
      </c>
      <c r="BK114" s="36" t="str">
        <f t="shared" si="62"/>
        <v/>
      </c>
      <c r="BL114" s="35" t="str">
        <f>IFERROR(VLOOKUP(BK114,INSTRUCTION!$J$1:$K$101,2),"")</f>
        <v/>
      </c>
      <c r="BM114" s="36" t="str">
        <f t="shared" si="63"/>
        <v/>
      </c>
      <c r="BN114" s="36" t="str">
        <f>IFERROR(SUMPRODUCT(LARGE((N114,W114,AG114,AQ114,BA114,BK114),{1,2,3,4,5})),"")</f>
        <v/>
      </c>
      <c r="BO114" s="36" t="str">
        <f t="shared" si="64"/>
        <v/>
      </c>
      <c r="BP114" s="36" t="str">
        <f t="shared" si="66"/>
        <v/>
      </c>
      <c r="BQ114" s="45" t="str">
        <f t="shared" si="65"/>
        <v/>
      </c>
    </row>
    <row r="115" spans="1:69" x14ac:dyDescent="0.3">
      <c r="A115" s="17">
        <v>113</v>
      </c>
      <c r="B115" s="18"/>
      <c r="C115" s="18"/>
      <c r="D115" s="19"/>
      <c r="E115" s="20"/>
      <c r="F115" s="21"/>
      <c r="G115" s="22"/>
      <c r="H115" s="31">
        <v>80</v>
      </c>
      <c r="I115" s="25">
        <v>20</v>
      </c>
      <c r="J115" s="40"/>
      <c r="K115" s="36" t="str">
        <f t="shared" si="34"/>
        <v/>
      </c>
      <c r="L115" s="18"/>
      <c r="M115" s="36" t="str">
        <f t="shared" si="35"/>
        <v/>
      </c>
      <c r="N115" s="36" t="str">
        <f t="shared" si="36"/>
        <v/>
      </c>
      <c r="O115" s="35" t="str">
        <f>IFERROR(VLOOKUP(N115,INSTRUCTION!$J$1:$K$101,2),"")</f>
        <v/>
      </c>
      <c r="P115" s="36" t="str">
        <f t="shared" si="37"/>
        <v/>
      </c>
      <c r="Q115" s="37" t="str">
        <f t="shared" si="38"/>
        <v/>
      </c>
      <c r="R115" s="36" t="str">
        <f t="shared" si="39"/>
        <v/>
      </c>
      <c r="S115" s="18"/>
      <c r="T115" s="36" t="str">
        <f t="shared" si="40"/>
        <v/>
      </c>
      <c r="U115" s="18"/>
      <c r="V115" s="36" t="str">
        <f t="shared" si="41"/>
        <v/>
      </c>
      <c r="W115" s="36" t="str">
        <f t="shared" si="42"/>
        <v/>
      </c>
      <c r="X115" s="35" t="str">
        <f>IFERROR(VLOOKUP(W115,INSTRUCTION!$J$1:$K$101,2),"")</f>
        <v/>
      </c>
      <c r="Y115" s="36" t="str">
        <f t="shared" si="43"/>
        <v/>
      </c>
      <c r="Z115" s="18"/>
      <c r="AA115" s="18"/>
      <c r="AB115" s="36" t="str">
        <f t="shared" si="44"/>
        <v/>
      </c>
      <c r="AC115" s="18"/>
      <c r="AD115" s="36" t="str">
        <f t="shared" si="45"/>
        <v/>
      </c>
      <c r="AE115" s="18"/>
      <c r="AF115" s="36" t="str">
        <f t="shared" si="46"/>
        <v/>
      </c>
      <c r="AG115" s="36" t="str">
        <f t="shared" si="47"/>
        <v/>
      </c>
      <c r="AH115" s="35" t="str">
        <f>IFERROR(VLOOKUP(AG115,INSTRUCTION!$J$1:$K$101,2),"")</f>
        <v/>
      </c>
      <c r="AI115" s="36" t="str">
        <f t="shared" si="48"/>
        <v/>
      </c>
      <c r="AJ115" s="18"/>
      <c r="AK115" s="18"/>
      <c r="AL115" s="36" t="str">
        <f t="shared" si="49"/>
        <v/>
      </c>
      <c r="AM115" s="40"/>
      <c r="AN115" s="36" t="str">
        <f t="shared" si="50"/>
        <v/>
      </c>
      <c r="AO115" s="18"/>
      <c r="AP115" s="36" t="str">
        <f t="shared" si="51"/>
        <v/>
      </c>
      <c r="AQ115" s="36" t="str">
        <f t="shared" si="52"/>
        <v/>
      </c>
      <c r="AR115" s="35" t="str">
        <f>IFERROR(VLOOKUP(AQ115,INSTRUCTION!$J$1:$K$101,2),"")</f>
        <v/>
      </c>
      <c r="AS115" s="36" t="str">
        <f t="shared" si="53"/>
        <v/>
      </c>
      <c r="AT115" s="18"/>
      <c r="AU115" s="18"/>
      <c r="AV115" s="36" t="str">
        <f t="shared" si="54"/>
        <v/>
      </c>
      <c r="AW115" s="18"/>
      <c r="AX115" s="36" t="str">
        <f t="shared" si="55"/>
        <v/>
      </c>
      <c r="AY115" s="18"/>
      <c r="AZ115" s="36" t="str">
        <f t="shared" si="56"/>
        <v/>
      </c>
      <c r="BA115" s="36" t="str">
        <f t="shared" si="57"/>
        <v/>
      </c>
      <c r="BB115" s="35" t="str">
        <f>IFERROR(VLOOKUP(BA115,INSTRUCTION!$J$1:$K$101,2),"")</f>
        <v/>
      </c>
      <c r="BC115" s="36" t="str">
        <f t="shared" si="58"/>
        <v/>
      </c>
      <c r="BD115" s="18"/>
      <c r="BE115" s="40"/>
      <c r="BF115" s="36" t="str">
        <f t="shared" si="59"/>
        <v/>
      </c>
      <c r="BG115" s="18"/>
      <c r="BH115" s="36" t="str">
        <f t="shared" si="60"/>
        <v/>
      </c>
      <c r="BI115" s="18"/>
      <c r="BJ115" s="36" t="str">
        <f t="shared" si="61"/>
        <v/>
      </c>
      <c r="BK115" s="36" t="str">
        <f t="shared" si="62"/>
        <v/>
      </c>
      <c r="BL115" s="35" t="str">
        <f>IFERROR(VLOOKUP(BK115,INSTRUCTION!$J$1:$K$101,2),"")</f>
        <v/>
      </c>
      <c r="BM115" s="36" t="str">
        <f t="shared" si="63"/>
        <v/>
      </c>
      <c r="BN115" s="36" t="str">
        <f>IFERROR(SUMPRODUCT(LARGE((N115,W115,AG115,AQ115,BA115,BK115),{1,2,3,4,5})),"")</f>
        <v/>
      </c>
      <c r="BO115" s="36" t="str">
        <f t="shared" si="64"/>
        <v/>
      </c>
      <c r="BP115" s="36" t="str">
        <f t="shared" si="66"/>
        <v/>
      </c>
      <c r="BQ115" s="45" t="str">
        <f t="shared" si="65"/>
        <v/>
      </c>
    </row>
    <row r="116" spans="1:69" x14ac:dyDescent="0.3">
      <c r="A116" s="17">
        <v>114</v>
      </c>
      <c r="B116" s="18"/>
      <c r="C116" s="18"/>
      <c r="D116" s="19"/>
      <c r="E116" s="20"/>
      <c r="F116" s="21"/>
      <c r="G116" s="22"/>
      <c r="H116" s="31">
        <v>80</v>
      </c>
      <c r="I116" s="25">
        <v>20</v>
      </c>
      <c r="J116" s="40"/>
      <c r="K116" s="36" t="str">
        <f t="shared" si="34"/>
        <v/>
      </c>
      <c r="L116" s="18"/>
      <c r="M116" s="36" t="str">
        <f t="shared" si="35"/>
        <v/>
      </c>
      <c r="N116" s="36" t="str">
        <f t="shared" si="36"/>
        <v/>
      </c>
      <c r="O116" s="35" t="str">
        <f>IFERROR(VLOOKUP(N116,INSTRUCTION!$J$1:$K$101,2),"")</f>
        <v/>
      </c>
      <c r="P116" s="36" t="str">
        <f t="shared" si="37"/>
        <v/>
      </c>
      <c r="Q116" s="37" t="str">
        <f t="shared" si="38"/>
        <v/>
      </c>
      <c r="R116" s="36" t="str">
        <f t="shared" si="39"/>
        <v/>
      </c>
      <c r="S116" s="18"/>
      <c r="T116" s="36" t="str">
        <f t="shared" si="40"/>
        <v/>
      </c>
      <c r="U116" s="18"/>
      <c r="V116" s="36" t="str">
        <f t="shared" si="41"/>
        <v/>
      </c>
      <c r="W116" s="36" t="str">
        <f t="shared" si="42"/>
        <v/>
      </c>
      <c r="X116" s="35" t="str">
        <f>IFERROR(VLOOKUP(W116,INSTRUCTION!$J$1:$K$101,2),"")</f>
        <v/>
      </c>
      <c r="Y116" s="36" t="str">
        <f t="shared" si="43"/>
        <v/>
      </c>
      <c r="Z116" s="18"/>
      <c r="AA116" s="18"/>
      <c r="AB116" s="36" t="str">
        <f t="shared" si="44"/>
        <v/>
      </c>
      <c r="AC116" s="18"/>
      <c r="AD116" s="36" t="str">
        <f t="shared" si="45"/>
        <v/>
      </c>
      <c r="AE116" s="18"/>
      <c r="AF116" s="36" t="str">
        <f t="shared" si="46"/>
        <v/>
      </c>
      <c r="AG116" s="36" t="str">
        <f t="shared" si="47"/>
        <v/>
      </c>
      <c r="AH116" s="35" t="str">
        <f>IFERROR(VLOOKUP(AG116,INSTRUCTION!$J$1:$K$101,2),"")</f>
        <v/>
      </c>
      <c r="AI116" s="36" t="str">
        <f t="shared" si="48"/>
        <v/>
      </c>
      <c r="AJ116" s="18"/>
      <c r="AK116" s="18"/>
      <c r="AL116" s="36" t="str">
        <f t="shared" si="49"/>
        <v/>
      </c>
      <c r="AM116" s="40"/>
      <c r="AN116" s="36" t="str">
        <f t="shared" si="50"/>
        <v/>
      </c>
      <c r="AO116" s="18"/>
      <c r="AP116" s="36" t="str">
        <f t="shared" si="51"/>
        <v/>
      </c>
      <c r="AQ116" s="36" t="str">
        <f t="shared" si="52"/>
        <v/>
      </c>
      <c r="AR116" s="35" t="str">
        <f>IFERROR(VLOOKUP(AQ116,INSTRUCTION!$J$1:$K$101,2),"")</f>
        <v/>
      </c>
      <c r="AS116" s="36" t="str">
        <f t="shared" si="53"/>
        <v/>
      </c>
      <c r="AT116" s="18"/>
      <c r="AU116" s="18"/>
      <c r="AV116" s="36" t="str">
        <f t="shared" si="54"/>
        <v/>
      </c>
      <c r="AW116" s="18"/>
      <c r="AX116" s="36" t="str">
        <f t="shared" si="55"/>
        <v/>
      </c>
      <c r="AY116" s="18"/>
      <c r="AZ116" s="36" t="str">
        <f t="shared" si="56"/>
        <v/>
      </c>
      <c r="BA116" s="36" t="str">
        <f t="shared" si="57"/>
        <v/>
      </c>
      <c r="BB116" s="35" t="str">
        <f>IFERROR(VLOOKUP(BA116,INSTRUCTION!$J$1:$K$101,2),"")</f>
        <v/>
      </c>
      <c r="BC116" s="36" t="str">
        <f t="shared" si="58"/>
        <v/>
      </c>
      <c r="BD116" s="18"/>
      <c r="BE116" s="40"/>
      <c r="BF116" s="36" t="str">
        <f t="shared" si="59"/>
        <v/>
      </c>
      <c r="BG116" s="18"/>
      <c r="BH116" s="36" t="str">
        <f t="shared" si="60"/>
        <v/>
      </c>
      <c r="BI116" s="18"/>
      <c r="BJ116" s="36" t="str">
        <f t="shared" si="61"/>
        <v/>
      </c>
      <c r="BK116" s="36" t="str">
        <f t="shared" si="62"/>
        <v/>
      </c>
      <c r="BL116" s="35" t="str">
        <f>IFERROR(VLOOKUP(BK116,INSTRUCTION!$J$1:$K$101,2),"")</f>
        <v/>
      </c>
      <c r="BM116" s="36" t="str">
        <f t="shared" si="63"/>
        <v/>
      </c>
      <c r="BN116" s="36" t="str">
        <f>IFERROR(SUMPRODUCT(LARGE((N116,W116,AG116,AQ116,BA116,BK116),{1,2,3,4,5})),"")</f>
        <v/>
      </c>
      <c r="BO116" s="36" t="str">
        <f t="shared" si="64"/>
        <v/>
      </c>
      <c r="BP116" s="36" t="str">
        <f t="shared" si="66"/>
        <v/>
      </c>
      <c r="BQ116" s="45" t="str">
        <f t="shared" si="65"/>
        <v/>
      </c>
    </row>
    <row r="117" spans="1:69" x14ac:dyDescent="0.3">
      <c r="A117" s="17">
        <v>115</v>
      </c>
      <c r="B117" s="18"/>
      <c r="C117" s="18"/>
      <c r="D117" s="19"/>
      <c r="E117" s="20"/>
      <c r="F117" s="21"/>
      <c r="G117" s="22"/>
      <c r="H117" s="31">
        <v>80</v>
      </c>
      <c r="I117" s="25">
        <v>20</v>
      </c>
      <c r="J117" s="40"/>
      <c r="K117" s="36" t="str">
        <f t="shared" si="34"/>
        <v/>
      </c>
      <c r="L117" s="18"/>
      <c r="M117" s="36" t="str">
        <f t="shared" si="35"/>
        <v/>
      </c>
      <c r="N117" s="36" t="str">
        <f t="shared" si="36"/>
        <v/>
      </c>
      <c r="O117" s="35" t="str">
        <f>IFERROR(VLOOKUP(N117,INSTRUCTION!$J$1:$K$101,2),"")</f>
        <v/>
      </c>
      <c r="P117" s="36" t="str">
        <f t="shared" si="37"/>
        <v/>
      </c>
      <c r="Q117" s="37" t="str">
        <f t="shared" si="38"/>
        <v/>
      </c>
      <c r="R117" s="36" t="str">
        <f t="shared" si="39"/>
        <v/>
      </c>
      <c r="S117" s="18"/>
      <c r="T117" s="36" t="str">
        <f t="shared" si="40"/>
        <v/>
      </c>
      <c r="U117" s="18"/>
      <c r="V117" s="36" t="str">
        <f t="shared" si="41"/>
        <v/>
      </c>
      <c r="W117" s="36" t="str">
        <f t="shared" si="42"/>
        <v/>
      </c>
      <c r="X117" s="35" t="str">
        <f>IFERROR(VLOOKUP(W117,INSTRUCTION!$J$1:$K$101,2),"")</f>
        <v/>
      </c>
      <c r="Y117" s="36" t="str">
        <f t="shared" si="43"/>
        <v/>
      </c>
      <c r="Z117" s="18"/>
      <c r="AA117" s="18"/>
      <c r="AB117" s="36" t="str">
        <f t="shared" si="44"/>
        <v/>
      </c>
      <c r="AC117" s="18"/>
      <c r="AD117" s="36" t="str">
        <f t="shared" si="45"/>
        <v/>
      </c>
      <c r="AE117" s="18"/>
      <c r="AF117" s="36" t="str">
        <f t="shared" si="46"/>
        <v/>
      </c>
      <c r="AG117" s="36" t="str">
        <f t="shared" si="47"/>
        <v/>
      </c>
      <c r="AH117" s="35" t="str">
        <f>IFERROR(VLOOKUP(AG117,INSTRUCTION!$J$1:$K$101,2),"")</f>
        <v/>
      </c>
      <c r="AI117" s="36" t="str">
        <f t="shared" si="48"/>
        <v/>
      </c>
      <c r="AJ117" s="18"/>
      <c r="AK117" s="18"/>
      <c r="AL117" s="36" t="str">
        <f t="shared" si="49"/>
        <v/>
      </c>
      <c r="AM117" s="40"/>
      <c r="AN117" s="36" t="str">
        <f t="shared" si="50"/>
        <v/>
      </c>
      <c r="AO117" s="18"/>
      <c r="AP117" s="36" t="str">
        <f t="shared" si="51"/>
        <v/>
      </c>
      <c r="AQ117" s="36" t="str">
        <f t="shared" si="52"/>
        <v/>
      </c>
      <c r="AR117" s="35" t="str">
        <f>IFERROR(VLOOKUP(AQ117,INSTRUCTION!$J$1:$K$101,2),"")</f>
        <v/>
      </c>
      <c r="AS117" s="36" t="str">
        <f t="shared" si="53"/>
        <v/>
      </c>
      <c r="AT117" s="18"/>
      <c r="AU117" s="18"/>
      <c r="AV117" s="36" t="str">
        <f t="shared" si="54"/>
        <v/>
      </c>
      <c r="AW117" s="18"/>
      <c r="AX117" s="36" t="str">
        <f t="shared" si="55"/>
        <v/>
      </c>
      <c r="AY117" s="18"/>
      <c r="AZ117" s="36" t="str">
        <f t="shared" si="56"/>
        <v/>
      </c>
      <c r="BA117" s="36" t="str">
        <f t="shared" si="57"/>
        <v/>
      </c>
      <c r="BB117" s="35" t="str">
        <f>IFERROR(VLOOKUP(BA117,INSTRUCTION!$J$1:$K$101,2),"")</f>
        <v/>
      </c>
      <c r="BC117" s="36" t="str">
        <f t="shared" si="58"/>
        <v/>
      </c>
      <c r="BD117" s="18"/>
      <c r="BE117" s="40"/>
      <c r="BF117" s="36" t="str">
        <f t="shared" si="59"/>
        <v/>
      </c>
      <c r="BG117" s="18"/>
      <c r="BH117" s="36" t="str">
        <f t="shared" si="60"/>
        <v/>
      </c>
      <c r="BI117" s="18"/>
      <c r="BJ117" s="36" t="str">
        <f t="shared" si="61"/>
        <v/>
      </c>
      <c r="BK117" s="36" t="str">
        <f t="shared" si="62"/>
        <v/>
      </c>
      <c r="BL117" s="35" t="str">
        <f>IFERROR(VLOOKUP(BK117,INSTRUCTION!$J$1:$K$101,2),"")</f>
        <v/>
      </c>
      <c r="BM117" s="36" t="str">
        <f t="shared" si="63"/>
        <v/>
      </c>
      <c r="BN117" s="36" t="str">
        <f>IFERROR(SUMPRODUCT(LARGE((N117,W117,AG117,AQ117,BA117,BK117),{1,2,3,4,5})),"")</f>
        <v/>
      </c>
      <c r="BO117" s="36" t="str">
        <f t="shared" si="64"/>
        <v/>
      </c>
      <c r="BP117" s="36" t="str">
        <f t="shared" si="66"/>
        <v/>
      </c>
      <c r="BQ117" s="45" t="str">
        <f t="shared" si="65"/>
        <v/>
      </c>
    </row>
    <row r="118" spans="1:69" x14ac:dyDescent="0.3">
      <c r="A118" s="17">
        <v>116</v>
      </c>
      <c r="B118" s="18"/>
      <c r="C118" s="18"/>
      <c r="D118" s="19"/>
      <c r="E118" s="20"/>
      <c r="F118" s="21"/>
      <c r="G118" s="22"/>
      <c r="H118" s="31">
        <v>80</v>
      </c>
      <c r="I118" s="25">
        <v>20</v>
      </c>
      <c r="J118" s="40"/>
      <c r="K118" s="36" t="str">
        <f t="shared" si="34"/>
        <v/>
      </c>
      <c r="L118" s="18"/>
      <c r="M118" s="36" t="str">
        <f t="shared" si="35"/>
        <v/>
      </c>
      <c r="N118" s="36" t="str">
        <f t="shared" si="36"/>
        <v/>
      </c>
      <c r="O118" s="35" t="str">
        <f>IFERROR(VLOOKUP(N118,INSTRUCTION!$J$1:$K$101,2),"")</f>
        <v/>
      </c>
      <c r="P118" s="36" t="str">
        <f t="shared" si="37"/>
        <v/>
      </c>
      <c r="Q118" s="37" t="str">
        <f t="shared" si="38"/>
        <v/>
      </c>
      <c r="R118" s="36" t="str">
        <f t="shared" si="39"/>
        <v/>
      </c>
      <c r="S118" s="18"/>
      <c r="T118" s="36" t="str">
        <f t="shared" si="40"/>
        <v/>
      </c>
      <c r="U118" s="18"/>
      <c r="V118" s="36" t="str">
        <f t="shared" si="41"/>
        <v/>
      </c>
      <c r="W118" s="36" t="str">
        <f t="shared" si="42"/>
        <v/>
      </c>
      <c r="X118" s="35" t="str">
        <f>IFERROR(VLOOKUP(W118,INSTRUCTION!$J$1:$K$101,2),"")</f>
        <v/>
      </c>
      <c r="Y118" s="36" t="str">
        <f t="shared" si="43"/>
        <v/>
      </c>
      <c r="Z118" s="18"/>
      <c r="AA118" s="18"/>
      <c r="AB118" s="36" t="str">
        <f t="shared" si="44"/>
        <v/>
      </c>
      <c r="AC118" s="18"/>
      <c r="AD118" s="36" t="str">
        <f t="shared" si="45"/>
        <v/>
      </c>
      <c r="AE118" s="18"/>
      <c r="AF118" s="36" t="str">
        <f t="shared" si="46"/>
        <v/>
      </c>
      <c r="AG118" s="36" t="str">
        <f t="shared" si="47"/>
        <v/>
      </c>
      <c r="AH118" s="35" t="str">
        <f>IFERROR(VLOOKUP(AG118,INSTRUCTION!$J$1:$K$101,2),"")</f>
        <v/>
      </c>
      <c r="AI118" s="36" t="str">
        <f t="shared" si="48"/>
        <v/>
      </c>
      <c r="AJ118" s="18"/>
      <c r="AK118" s="18"/>
      <c r="AL118" s="36" t="str">
        <f t="shared" si="49"/>
        <v/>
      </c>
      <c r="AM118" s="40"/>
      <c r="AN118" s="36" t="str">
        <f t="shared" si="50"/>
        <v/>
      </c>
      <c r="AO118" s="18"/>
      <c r="AP118" s="36" t="str">
        <f t="shared" si="51"/>
        <v/>
      </c>
      <c r="AQ118" s="36" t="str">
        <f t="shared" si="52"/>
        <v/>
      </c>
      <c r="AR118" s="35" t="str">
        <f>IFERROR(VLOOKUP(AQ118,INSTRUCTION!$J$1:$K$101,2),"")</f>
        <v/>
      </c>
      <c r="AS118" s="36" t="str">
        <f t="shared" si="53"/>
        <v/>
      </c>
      <c r="AT118" s="18"/>
      <c r="AU118" s="18"/>
      <c r="AV118" s="36" t="str">
        <f t="shared" si="54"/>
        <v/>
      </c>
      <c r="AW118" s="18"/>
      <c r="AX118" s="36" t="str">
        <f t="shared" si="55"/>
        <v/>
      </c>
      <c r="AY118" s="18"/>
      <c r="AZ118" s="36" t="str">
        <f t="shared" si="56"/>
        <v/>
      </c>
      <c r="BA118" s="36" t="str">
        <f t="shared" si="57"/>
        <v/>
      </c>
      <c r="BB118" s="35" t="str">
        <f>IFERROR(VLOOKUP(BA118,INSTRUCTION!$J$1:$K$101,2),"")</f>
        <v/>
      </c>
      <c r="BC118" s="36" t="str">
        <f t="shared" si="58"/>
        <v/>
      </c>
      <c r="BD118" s="18"/>
      <c r="BE118" s="40"/>
      <c r="BF118" s="36" t="str">
        <f t="shared" si="59"/>
        <v/>
      </c>
      <c r="BG118" s="18"/>
      <c r="BH118" s="36" t="str">
        <f t="shared" si="60"/>
        <v/>
      </c>
      <c r="BI118" s="18"/>
      <c r="BJ118" s="36" t="str">
        <f t="shared" si="61"/>
        <v/>
      </c>
      <c r="BK118" s="36" t="str">
        <f t="shared" si="62"/>
        <v/>
      </c>
      <c r="BL118" s="35" t="str">
        <f>IFERROR(VLOOKUP(BK118,INSTRUCTION!$J$1:$K$101,2),"")</f>
        <v/>
      </c>
      <c r="BM118" s="36" t="str">
        <f t="shared" si="63"/>
        <v/>
      </c>
      <c r="BN118" s="36" t="str">
        <f>IFERROR(SUMPRODUCT(LARGE((N118,W118,AG118,AQ118,BA118,BK118),{1,2,3,4,5})),"")</f>
        <v/>
      </c>
      <c r="BO118" s="36" t="str">
        <f t="shared" si="64"/>
        <v/>
      </c>
      <c r="BP118" s="36" t="str">
        <f t="shared" si="66"/>
        <v/>
      </c>
      <c r="BQ118" s="45" t="str">
        <f t="shared" si="65"/>
        <v/>
      </c>
    </row>
    <row r="119" spans="1:69" x14ac:dyDescent="0.3">
      <c r="A119" s="17">
        <v>117</v>
      </c>
      <c r="B119" s="18"/>
      <c r="C119" s="18"/>
      <c r="D119" s="19"/>
      <c r="E119" s="20"/>
      <c r="F119" s="21"/>
      <c r="G119" s="22"/>
      <c r="H119" s="31">
        <v>80</v>
      </c>
      <c r="I119" s="25">
        <v>20</v>
      </c>
      <c r="J119" s="40"/>
      <c r="K119" s="36" t="str">
        <f t="shared" si="34"/>
        <v/>
      </c>
      <c r="L119" s="18"/>
      <c r="M119" s="36" t="str">
        <f t="shared" si="35"/>
        <v/>
      </c>
      <c r="N119" s="36" t="str">
        <f t="shared" si="36"/>
        <v/>
      </c>
      <c r="O119" s="35" t="str">
        <f>IFERROR(VLOOKUP(N119,INSTRUCTION!$J$1:$K$101,2),"")</f>
        <v/>
      </c>
      <c r="P119" s="36" t="str">
        <f t="shared" si="37"/>
        <v/>
      </c>
      <c r="Q119" s="37" t="str">
        <f t="shared" si="38"/>
        <v/>
      </c>
      <c r="R119" s="36" t="str">
        <f t="shared" si="39"/>
        <v/>
      </c>
      <c r="S119" s="18"/>
      <c r="T119" s="36" t="str">
        <f t="shared" si="40"/>
        <v/>
      </c>
      <c r="U119" s="18"/>
      <c r="V119" s="36" t="str">
        <f t="shared" si="41"/>
        <v/>
      </c>
      <c r="W119" s="36" t="str">
        <f t="shared" si="42"/>
        <v/>
      </c>
      <c r="X119" s="35" t="str">
        <f>IFERROR(VLOOKUP(W119,INSTRUCTION!$J$1:$K$101,2),"")</f>
        <v/>
      </c>
      <c r="Y119" s="36" t="str">
        <f t="shared" si="43"/>
        <v/>
      </c>
      <c r="Z119" s="18"/>
      <c r="AA119" s="18"/>
      <c r="AB119" s="36" t="str">
        <f t="shared" si="44"/>
        <v/>
      </c>
      <c r="AC119" s="18"/>
      <c r="AD119" s="36" t="str">
        <f t="shared" si="45"/>
        <v/>
      </c>
      <c r="AE119" s="18"/>
      <c r="AF119" s="36" t="str">
        <f t="shared" si="46"/>
        <v/>
      </c>
      <c r="AG119" s="36" t="str">
        <f t="shared" si="47"/>
        <v/>
      </c>
      <c r="AH119" s="35" t="str">
        <f>IFERROR(VLOOKUP(AG119,INSTRUCTION!$J$1:$K$101,2),"")</f>
        <v/>
      </c>
      <c r="AI119" s="36" t="str">
        <f t="shared" si="48"/>
        <v/>
      </c>
      <c r="AJ119" s="18"/>
      <c r="AK119" s="18"/>
      <c r="AL119" s="36" t="str">
        <f t="shared" si="49"/>
        <v/>
      </c>
      <c r="AM119" s="40"/>
      <c r="AN119" s="36" t="str">
        <f t="shared" si="50"/>
        <v/>
      </c>
      <c r="AO119" s="18"/>
      <c r="AP119" s="36" t="str">
        <f t="shared" si="51"/>
        <v/>
      </c>
      <c r="AQ119" s="36" t="str">
        <f t="shared" si="52"/>
        <v/>
      </c>
      <c r="AR119" s="35" t="str">
        <f>IFERROR(VLOOKUP(AQ119,INSTRUCTION!$J$1:$K$101,2),"")</f>
        <v/>
      </c>
      <c r="AS119" s="36" t="str">
        <f t="shared" si="53"/>
        <v/>
      </c>
      <c r="AT119" s="18"/>
      <c r="AU119" s="18"/>
      <c r="AV119" s="36" t="str">
        <f t="shared" si="54"/>
        <v/>
      </c>
      <c r="AW119" s="18"/>
      <c r="AX119" s="36" t="str">
        <f t="shared" si="55"/>
        <v/>
      </c>
      <c r="AY119" s="18"/>
      <c r="AZ119" s="36" t="str">
        <f t="shared" si="56"/>
        <v/>
      </c>
      <c r="BA119" s="36" t="str">
        <f t="shared" si="57"/>
        <v/>
      </c>
      <c r="BB119" s="35" t="str">
        <f>IFERROR(VLOOKUP(BA119,INSTRUCTION!$J$1:$K$101,2),"")</f>
        <v/>
      </c>
      <c r="BC119" s="36" t="str">
        <f t="shared" si="58"/>
        <v/>
      </c>
      <c r="BD119" s="18"/>
      <c r="BE119" s="40"/>
      <c r="BF119" s="36" t="str">
        <f t="shared" si="59"/>
        <v/>
      </c>
      <c r="BG119" s="18"/>
      <c r="BH119" s="36" t="str">
        <f t="shared" si="60"/>
        <v/>
      </c>
      <c r="BI119" s="18"/>
      <c r="BJ119" s="36" t="str">
        <f t="shared" si="61"/>
        <v/>
      </c>
      <c r="BK119" s="36" t="str">
        <f t="shared" si="62"/>
        <v/>
      </c>
      <c r="BL119" s="35" t="str">
        <f>IFERROR(VLOOKUP(BK119,INSTRUCTION!$J$1:$K$101,2),"")</f>
        <v/>
      </c>
      <c r="BM119" s="36" t="str">
        <f t="shared" si="63"/>
        <v/>
      </c>
      <c r="BN119" s="36" t="str">
        <f>IFERROR(SUMPRODUCT(LARGE((N119,W119,AG119,AQ119,BA119,BK119),{1,2,3,4,5})),"")</f>
        <v/>
      </c>
      <c r="BO119" s="36" t="str">
        <f t="shared" si="64"/>
        <v/>
      </c>
      <c r="BP119" s="36" t="str">
        <f t="shared" si="66"/>
        <v/>
      </c>
      <c r="BQ119" s="45" t="str">
        <f t="shared" si="65"/>
        <v/>
      </c>
    </row>
    <row r="120" spans="1:69" x14ac:dyDescent="0.3">
      <c r="A120" s="17">
        <v>118</v>
      </c>
      <c r="B120" s="18"/>
      <c r="C120" s="18"/>
      <c r="D120" s="19"/>
      <c r="E120" s="20"/>
      <c r="F120" s="21"/>
      <c r="G120" s="22"/>
      <c r="H120" s="31">
        <v>80</v>
      </c>
      <c r="I120" s="25">
        <v>20</v>
      </c>
      <c r="J120" s="40"/>
      <c r="K120" s="36" t="str">
        <f t="shared" si="34"/>
        <v/>
      </c>
      <c r="L120" s="18"/>
      <c r="M120" s="36" t="str">
        <f t="shared" si="35"/>
        <v/>
      </c>
      <c r="N120" s="36" t="str">
        <f t="shared" si="36"/>
        <v/>
      </c>
      <c r="O120" s="35" t="str">
        <f>IFERROR(VLOOKUP(N120,INSTRUCTION!$J$1:$K$101,2),"")</f>
        <v/>
      </c>
      <c r="P120" s="36" t="str">
        <f t="shared" si="37"/>
        <v/>
      </c>
      <c r="Q120" s="37" t="str">
        <f t="shared" si="38"/>
        <v/>
      </c>
      <c r="R120" s="36" t="str">
        <f t="shared" si="39"/>
        <v/>
      </c>
      <c r="S120" s="18"/>
      <c r="T120" s="36" t="str">
        <f t="shared" si="40"/>
        <v/>
      </c>
      <c r="U120" s="18"/>
      <c r="V120" s="36" t="str">
        <f t="shared" si="41"/>
        <v/>
      </c>
      <c r="W120" s="36" t="str">
        <f t="shared" si="42"/>
        <v/>
      </c>
      <c r="X120" s="35" t="str">
        <f>IFERROR(VLOOKUP(W120,INSTRUCTION!$J$1:$K$101,2),"")</f>
        <v/>
      </c>
      <c r="Y120" s="36" t="str">
        <f t="shared" si="43"/>
        <v/>
      </c>
      <c r="Z120" s="18"/>
      <c r="AA120" s="18"/>
      <c r="AB120" s="36" t="str">
        <f t="shared" si="44"/>
        <v/>
      </c>
      <c r="AC120" s="18"/>
      <c r="AD120" s="36" t="str">
        <f t="shared" si="45"/>
        <v/>
      </c>
      <c r="AE120" s="18"/>
      <c r="AF120" s="36" t="str">
        <f t="shared" si="46"/>
        <v/>
      </c>
      <c r="AG120" s="36" t="str">
        <f t="shared" si="47"/>
        <v/>
      </c>
      <c r="AH120" s="35" t="str">
        <f>IFERROR(VLOOKUP(AG120,INSTRUCTION!$J$1:$K$101,2),"")</f>
        <v/>
      </c>
      <c r="AI120" s="36" t="str">
        <f t="shared" si="48"/>
        <v/>
      </c>
      <c r="AJ120" s="18"/>
      <c r="AK120" s="18"/>
      <c r="AL120" s="36" t="str">
        <f t="shared" si="49"/>
        <v/>
      </c>
      <c r="AM120" s="40"/>
      <c r="AN120" s="36" t="str">
        <f t="shared" si="50"/>
        <v/>
      </c>
      <c r="AO120" s="18"/>
      <c r="AP120" s="36" t="str">
        <f t="shared" si="51"/>
        <v/>
      </c>
      <c r="AQ120" s="36" t="str">
        <f t="shared" si="52"/>
        <v/>
      </c>
      <c r="AR120" s="35" t="str">
        <f>IFERROR(VLOOKUP(AQ120,INSTRUCTION!$J$1:$K$101,2),"")</f>
        <v/>
      </c>
      <c r="AS120" s="36" t="str">
        <f t="shared" si="53"/>
        <v/>
      </c>
      <c r="AT120" s="18"/>
      <c r="AU120" s="18"/>
      <c r="AV120" s="36" t="str">
        <f t="shared" si="54"/>
        <v/>
      </c>
      <c r="AW120" s="18"/>
      <c r="AX120" s="36" t="str">
        <f t="shared" si="55"/>
        <v/>
      </c>
      <c r="AY120" s="18"/>
      <c r="AZ120" s="36" t="str">
        <f t="shared" si="56"/>
        <v/>
      </c>
      <c r="BA120" s="36" t="str">
        <f t="shared" si="57"/>
        <v/>
      </c>
      <c r="BB120" s="35" t="str">
        <f>IFERROR(VLOOKUP(BA120,INSTRUCTION!$J$1:$K$101,2),"")</f>
        <v/>
      </c>
      <c r="BC120" s="36" t="str">
        <f t="shared" si="58"/>
        <v/>
      </c>
      <c r="BD120" s="18"/>
      <c r="BE120" s="40"/>
      <c r="BF120" s="36" t="str">
        <f t="shared" si="59"/>
        <v/>
      </c>
      <c r="BG120" s="18"/>
      <c r="BH120" s="36" t="str">
        <f t="shared" si="60"/>
        <v/>
      </c>
      <c r="BI120" s="18"/>
      <c r="BJ120" s="36" t="str">
        <f t="shared" si="61"/>
        <v/>
      </c>
      <c r="BK120" s="36" t="str">
        <f t="shared" si="62"/>
        <v/>
      </c>
      <c r="BL120" s="35" t="str">
        <f>IFERROR(VLOOKUP(BK120,INSTRUCTION!$J$1:$K$101,2),"")</f>
        <v/>
      </c>
      <c r="BM120" s="36" t="str">
        <f t="shared" si="63"/>
        <v/>
      </c>
      <c r="BN120" s="36" t="str">
        <f>IFERROR(SUMPRODUCT(LARGE((N120,W120,AG120,AQ120,BA120,BK120),{1,2,3,4,5})),"")</f>
        <v/>
      </c>
      <c r="BO120" s="36" t="str">
        <f t="shared" si="64"/>
        <v/>
      </c>
      <c r="BP120" s="36" t="str">
        <f t="shared" si="66"/>
        <v/>
      </c>
      <c r="BQ120" s="45" t="str">
        <f t="shared" si="65"/>
        <v/>
      </c>
    </row>
    <row r="121" spans="1:69" x14ac:dyDescent="0.3">
      <c r="A121" s="17">
        <v>119</v>
      </c>
      <c r="B121" s="18"/>
      <c r="C121" s="18"/>
      <c r="D121" s="19"/>
      <c r="E121" s="20"/>
      <c r="F121" s="21"/>
      <c r="G121" s="22"/>
      <c r="H121" s="31">
        <v>80</v>
      </c>
      <c r="I121" s="25">
        <v>20</v>
      </c>
      <c r="J121" s="40"/>
      <c r="K121" s="36" t="str">
        <f t="shared" si="34"/>
        <v/>
      </c>
      <c r="L121" s="18"/>
      <c r="M121" s="36" t="str">
        <f t="shared" si="35"/>
        <v/>
      </c>
      <c r="N121" s="36" t="str">
        <f t="shared" si="36"/>
        <v/>
      </c>
      <c r="O121" s="35" t="str">
        <f>IFERROR(VLOOKUP(N121,INSTRUCTION!$J$1:$K$101,2),"")</f>
        <v/>
      </c>
      <c r="P121" s="36" t="str">
        <f t="shared" si="37"/>
        <v/>
      </c>
      <c r="Q121" s="37" t="str">
        <f t="shared" si="38"/>
        <v/>
      </c>
      <c r="R121" s="36" t="str">
        <f t="shared" si="39"/>
        <v/>
      </c>
      <c r="S121" s="18"/>
      <c r="T121" s="36" t="str">
        <f t="shared" si="40"/>
        <v/>
      </c>
      <c r="U121" s="18"/>
      <c r="V121" s="36" t="str">
        <f t="shared" si="41"/>
        <v/>
      </c>
      <c r="W121" s="36" t="str">
        <f t="shared" si="42"/>
        <v/>
      </c>
      <c r="X121" s="35" t="str">
        <f>IFERROR(VLOOKUP(W121,INSTRUCTION!$J$1:$K$101,2),"")</f>
        <v/>
      </c>
      <c r="Y121" s="36" t="str">
        <f t="shared" si="43"/>
        <v/>
      </c>
      <c r="Z121" s="18"/>
      <c r="AA121" s="18"/>
      <c r="AB121" s="36" t="str">
        <f t="shared" si="44"/>
        <v/>
      </c>
      <c r="AC121" s="18"/>
      <c r="AD121" s="36" t="str">
        <f t="shared" si="45"/>
        <v/>
      </c>
      <c r="AE121" s="18"/>
      <c r="AF121" s="36" t="str">
        <f t="shared" si="46"/>
        <v/>
      </c>
      <c r="AG121" s="36" t="str">
        <f t="shared" si="47"/>
        <v/>
      </c>
      <c r="AH121" s="35" t="str">
        <f>IFERROR(VLOOKUP(AG121,INSTRUCTION!$J$1:$K$101,2),"")</f>
        <v/>
      </c>
      <c r="AI121" s="36" t="str">
        <f t="shared" si="48"/>
        <v/>
      </c>
      <c r="AJ121" s="18"/>
      <c r="AK121" s="18"/>
      <c r="AL121" s="36" t="str">
        <f t="shared" si="49"/>
        <v/>
      </c>
      <c r="AM121" s="40"/>
      <c r="AN121" s="36" t="str">
        <f t="shared" si="50"/>
        <v/>
      </c>
      <c r="AO121" s="18"/>
      <c r="AP121" s="36" t="str">
        <f t="shared" si="51"/>
        <v/>
      </c>
      <c r="AQ121" s="36" t="str">
        <f t="shared" si="52"/>
        <v/>
      </c>
      <c r="AR121" s="35" t="str">
        <f>IFERROR(VLOOKUP(AQ121,INSTRUCTION!$J$1:$K$101,2),"")</f>
        <v/>
      </c>
      <c r="AS121" s="36" t="str">
        <f t="shared" si="53"/>
        <v/>
      </c>
      <c r="AT121" s="18"/>
      <c r="AU121" s="18"/>
      <c r="AV121" s="36" t="str">
        <f t="shared" si="54"/>
        <v/>
      </c>
      <c r="AW121" s="18"/>
      <c r="AX121" s="36" t="str">
        <f t="shared" si="55"/>
        <v/>
      </c>
      <c r="AY121" s="18"/>
      <c r="AZ121" s="36" t="str">
        <f t="shared" si="56"/>
        <v/>
      </c>
      <c r="BA121" s="36" t="str">
        <f t="shared" si="57"/>
        <v/>
      </c>
      <c r="BB121" s="35" t="str">
        <f>IFERROR(VLOOKUP(BA121,INSTRUCTION!$J$1:$K$101,2),"")</f>
        <v/>
      </c>
      <c r="BC121" s="36" t="str">
        <f t="shared" si="58"/>
        <v/>
      </c>
      <c r="BD121" s="18"/>
      <c r="BE121" s="40"/>
      <c r="BF121" s="36" t="str">
        <f t="shared" si="59"/>
        <v/>
      </c>
      <c r="BG121" s="18"/>
      <c r="BH121" s="36" t="str">
        <f t="shared" si="60"/>
        <v/>
      </c>
      <c r="BI121" s="18"/>
      <c r="BJ121" s="36" t="str">
        <f t="shared" si="61"/>
        <v/>
      </c>
      <c r="BK121" s="36" t="str">
        <f t="shared" si="62"/>
        <v/>
      </c>
      <c r="BL121" s="35" t="str">
        <f>IFERROR(VLOOKUP(BK121,INSTRUCTION!$J$1:$K$101,2),"")</f>
        <v/>
      </c>
      <c r="BM121" s="36" t="str">
        <f t="shared" si="63"/>
        <v/>
      </c>
      <c r="BN121" s="36" t="str">
        <f>IFERROR(SUMPRODUCT(LARGE((N121,W121,AG121,AQ121,BA121,BK121),{1,2,3,4,5})),"")</f>
        <v/>
      </c>
      <c r="BO121" s="36" t="str">
        <f t="shared" si="64"/>
        <v/>
      </c>
      <c r="BP121" s="36" t="str">
        <f t="shared" si="66"/>
        <v/>
      </c>
      <c r="BQ121" s="45" t="str">
        <f t="shared" si="65"/>
        <v/>
      </c>
    </row>
    <row r="122" spans="1:69" x14ac:dyDescent="0.3">
      <c r="A122" s="17">
        <v>120</v>
      </c>
      <c r="B122" s="18"/>
      <c r="C122" s="18"/>
      <c r="D122" s="19"/>
      <c r="E122" s="20"/>
      <c r="F122" s="21"/>
      <c r="G122" s="22"/>
      <c r="H122" s="31">
        <v>80</v>
      </c>
      <c r="I122" s="25">
        <v>20</v>
      </c>
      <c r="J122" s="40"/>
      <c r="K122" s="36" t="str">
        <f t="shared" si="34"/>
        <v/>
      </c>
      <c r="L122" s="18"/>
      <c r="M122" s="36" t="str">
        <f t="shared" si="35"/>
        <v/>
      </c>
      <c r="N122" s="36" t="str">
        <f t="shared" si="36"/>
        <v/>
      </c>
      <c r="O122" s="35" t="str">
        <f>IFERROR(VLOOKUP(N122,INSTRUCTION!$J$1:$K$101,2),"")</f>
        <v/>
      </c>
      <c r="P122" s="36" t="str">
        <f t="shared" si="37"/>
        <v/>
      </c>
      <c r="Q122" s="37" t="str">
        <f t="shared" si="38"/>
        <v/>
      </c>
      <c r="R122" s="36" t="str">
        <f t="shared" si="39"/>
        <v/>
      </c>
      <c r="S122" s="18"/>
      <c r="T122" s="36" t="str">
        <f t="shared" si="40"/>
        <v/>
      </c>
      <c r="U122" s="18"/>
      <c r="V122" s="36" t="str">
        <f t="shared" si="41"/>
        <v/>
      </c>
      <c r="W122" s="36" t="str">
        <f t="shared" si="42"/>
        <v/>
      </c>
      <c r="X122" s="35" t="str">
        <f>IFERROR(VLOOKUP(W122,INSTRUCTION!$J$1:$K$101,2),"")</f>
        <v/>
      </c>
      <c r="Y122" s="36" t="str">
        <f t="shared" si="43"/>
        <v/>
      </c>
      <c r="Z122" s="18"/>
      <c r="AA122" s="18"/>
      <c r="AB122" s="36" t="str">
        <f t="shared" si="44"/>
        <v/>
      </c>
      <c r="AC122" s="18"/>
      <c r="AD122" s="36" t="str">
        <f t="shared" si="45"/>
        <v/>
      </c>
      <c r="AE122" s="18"/>
      <c r="AF122" s="36" t="str">
        <f t="shared" si="46"/>
        <v/>
      </c>
      <c r="AG122" s="36" t="str">
        <f t="shared" si="47"/>
        <v/>
      </c>
      <c r="AH122" s="35" t="str">
        <f>IFERROR(VLOOKUP(AG122,INSTRUCTION!$J$1:$K$101,2),"")</f>
        <v/>
      </c>
      <c r="AI122" s="36" t="str">
        <f t="shared" si="48"/>
        <v/>
      </c>
      <c r="AJ122" s="18"/>
      <c r="AK122" s="18"/>
      <c r="AL122" s="36" t="str">
        <f t="shared" si="49"/>
        <v/>
      </c>
      <c r="AM122" s="40"/>
      <c r="AN122" s="36" t="str">
        <f t="shared" si="50"/>
        <v/>
      </c>
      <c r="AO122" s="18"/>
      <c r="AP122" s="36" t="str">
        <f t="shared" si="51"/>
        <v/>
      </c>
      <c r="AQ122" s="36" t="str">
        <f t="shared" si="52"/>
        <v/>
      </c>
      <c r="AR122" s="35" t="str">
        <f>IFERROR(VLOOKUP(AQ122,INSTRUCTION!$J$1:$K$101,2),"")</f>
        <v/>
      </c>
      <c r="AS122" s="36" t="str">
        <f t="shared" si="53"/>
        <v/>
      </c>
      <c r="AT122" s="18"/>
      <c r="AU122" s="18"/>
      <c r="AV122" s="36" t="str">
        <f t="shared" si="54"/>
        <v/>
      </c>
      <c r="AW122" s="18"/>
      <c r="AX122" s="36" t="str">
        <f t="shared" si="55"/>
        <v/>
      </c>
      <c r="AY122" s="18"/>
      <c r="AZ122" s="36" t="str">
        <f t="shared" si="56"/>
        <v/>
      </c>
      <c r="BA122" s="36" t="str">
        <f t="shared" si="57"/>
        <v/>
      </c>
      <c r="BB122" s="35" t="str">
        <f>IFERROR(VLOOKUP(BA122,INSTRUCTION!$J$1:$K$101,2),"")</f>
        <v/>
      </c>
      <c r="BC122" s="36" t="str">
        <f t="shared" si="58"/>
        <v/>
      </c>
      <c r="BD122" s="18"/>
      <c r="BE122" s="40"/>
      <c r="BF122" s="36" t="str">
        <f t="shared" si="59"/>
        <v/>
      </c>
      <c r="BG122" s="18"/>
      <c r="BH122" s="36" t="str">
        <f t="shared" si="60"/>
        <v/>
      </c>
      <c r="BI122" s="18"/>
      <c r="BJ122" s="36" t="str">
        <f t="shared" si="61"/>
        <v/>
      </c>
      <c r="BK122" s="36" t="str">
        <f t="shared" si="62"/>
        <v/>
      </c>
      <c r="BL122" s="35" t="str">
        <f>IFERROR(VLOOKUP(BK122,INSTRUCTION!$J$1:$K$101,2),"")</f>
        <v/>
      </c>
      <c r="BM122" s="36" t="str">
        <f t="shared" si="63"/>
        <v/>
      </c>
      <c r="BN122" s="36" t="str">
        <f>IFERROR(SUMPRODUCT(LARGE((N122,W122,AG122,AQ122,BA122,BK122),{1,2,3,4,5})),"")</f>
        <v/>
      </c>
      <c r="BO122" s="36" t="str">
        <f t="shared" si="64"/>
        <v/>
      </c>
      <c r="BP122" s="36" t="str">
        <f t="shared" si="66"/>
        <v/>
      </c>
      <c r="BQ122" s="45" t="str">
        <f t="shared" si="65"/>
        <v/>
      </c>
    </row>
    <row r="123" spans="1:69" x14ac:dyDescent="0.3">
      <c r="A123" s="17">
        <v>121</v>
      </c>
      <c r="B123" s="18"/>
      <c r="C123" s="18"/>
      <c r="D123" s="19"/>
      <c r="E123" s="20"/>
      <c r="F123" s="21"/>
      <c r="G123" s="22"/>
      <c r="H123" s="31">
        <v>80</v>
      </c>
      <c r="I123" s="25">
        <v>20</v>
      </c>
      <c r="J123" s="40"/>
      <c r="K123" s="36" t="str">
        <f t="shared" si="34"/>
        <v/>
      </c>
      <c r="L123" s="18"/>
      <c r="M123" s="36" t="str">
        <f t="shared" si="35"/>
        <v/>
      </c>
      <c r="N123" s="36" t="str">
        <f t="shared" si="36"/>
        <v/>
      </c>
      <c r="O123" s="35" t="str">
        <f>IFERROR(VLOOKUP(N123,INSTRUCTION!$J$1:$K$101,2),"")</f>
        <v/>
      </c>
      <c r="P123" s="36" t="str">
        <f t="shared" si="37"/>
        <v/>
      </c>
      <c r="Q123" s="37" t="str">
        <f t="shared" si="38"/>
        <v/>
      </c>
      <c r="R123" s="36" t="str">
        <f t="shared" si="39"/>
        <v/>
      </c>
      <c r="S123" s="18"/>
      <c r="T123" s="36" t="str">
        <f t="shared" si="40"/>
        <v/>
      </c>
      <c r="U123" s="18"/>
      <c r="V123" s="36" t="str">
        <f t="shared" si="41"/>
        <v/>
      </c>
      <c r="W123" s="36" t="str">
        <f t="shared" si="42"/>
        <v/>
      </c>
      <c r="X123" s="35" t="str">
        <f>IFERROR(VLOOKUP(W123,INSTRUCTION!$J$1:$K$101,2),"")</f>
        <v/>
      </c>
      <c r="Y123" s="36" t="str">
        <f t="shared" si="43"/>
        <v/>
      </c>
      <c r="Z123" s="18"/>
      <c r="AA123" s="18"/>
      <c r="AB123" s="36" t="str">
        <f t="shared" si="44"/>
        <v/>
      </c>
      <c r="AC123" s="18"/>
      <c r="AD123" s="36" t="str">
        <f t="shared" si="45"/>
        <v/>
      </c>
      <c r="AE123" s="18"/>
      <c r="AF123" s="36" t="str">
        <f t="shared" si="46"/>
        <v/>
      </c>
      <c r="AG123" s="36" t="str">
        <f t="shared" si="47"/>
        <v/>
      </c>
      <c r="AH123" s="35" t="str">
        <f>IFERROR(VLOOKUP(AG123,INSTRUCTION!$J$1:$K$101,2),"")</f>
        <v/>
      </c>
      <c r="AI123" s="36" t="str">
        <f t="shared" si="48"/>
        <v/>
      </c>
      <c r="AJ123" s="18"/>
      <c r="AK123" s="18"/>
      <c r="AL123" s="36" t="str">
        <f t="shared" si="49"/>
        <v/>
      </c>
      <c r="AM123" s="40"/>
      <c r="AN123" s="36" t="str">
        <f t="shared" si="50"/>
        <v/>
      </c>
      <c r="AO123" s="18"/>
      <c r="AP123" s="36" t="str">
        <f t="shared" si="51"/>
        <v/>
      </c>
      <c r="AQ123" s="36" t="str">
        <f t="shared" si="52"/>
        <v/>
      </c>
      <c r="AR123" s="35" t="str">
        <f>IFERROR(VLOOKUP(AQ123,INSTRUCTION!$J$1:$K$101,2),"")</f>
        <v/>
      </c>
      <c r="AS123" s="36" t="str">
        <f t="shared" si="53"/>
        <v/>
      </c>
      <c r="AT123" s="18"/>
      <c r="AU123" s="18"/>
      <c r="AV123" s="36" t="str">
        <f t="shared" si="54"/>
        <v/>
      </c>
      <c r="AW123" s="18"/>
      <c r="AX123" s="36" t="str">
        <f t="shared" si="55"/>
        <v/>
      </c>
      <c r="AY123" s="18"/>
      <c r="AZ123" s="36" t="str">
        <f t="shared" si="56"/>
        <v/>
      </c>
      <c r="BA123" s="36" t="str">
        <f t="shared" si="57"/>
        <v/>
      </c>
      <c r="BB123" s="35" t="str">
        <f>IFERROR(VLOOKUP(BA123,INSTRUCTION!$J$1:$K$101,2),"")</f>
        <v/>
      </c>
      <c r="BC123" s="36" t="str">
        <f t="shared" si="58"/>
        <v/>
      </c>
      <c r="BD123" s="18"/>
      <c r="BE123" s="40"/>
      <c r="BF123" s="36" t="str">
        <f t="shared" si="59"/>
        <v/>
      </c>
      <c r="BG123" s="18"/>
      <c r="BH123" s="36" t="str">
        <f t="shared" si="60"/>
        <v/>
      </c>
      <c r="BI123" s="18"/>
      <c r="BJ123" s="36" t="str">
        <f t="shared" si="61"/>
        <v/>
      </c>
      <c r="BK123" s="36" t="str">
        <f t="shared" si="62"/>
        <v/>
      </c>
      <c r="BL123" s="35" t="str">
        <f>IFERROR(VLOOKUP(BK123,INSTRUCTION!$J$1:$K$101,2),"")</f>
        <v/>
      </c>
      <c r="BM123" s="36" t="str">
        <f t="shared" si="63"/>
        <v/>
      </c>
      <c r="BN123" s="36" t="str">
        <f>IFERROR(SUMPRODUCT(LARGE((N123,W123,AG123,AQ123,BA123,BK123),{1,2,3,4,5})),"")</f>
        <v/>
      </c>
      <c r="BO123" s="36" t="str">
        <f t="shared" si="64"/>
        <v/>
      </c>
      <c r="BP123" s="36" t="str">
        <f t="shared" si="66"/>
        <v/>
      </c>
      <c r="BQ123" s="45" t="str">
        <f t="shared" si="65"/>
        <v/>
      </c>
    </row>
    <row r="124" spans="1:69" x14ac:dyDescent="0.3">
      <c r="A124" s="17">
        <v>122</v>
      </c>
      <c r="B124" s="18"/>
      <c r="C124" s="18"/>
      <c r="D124" s="19"/>
      <c r="E124" s="20"/>
      <c r="F124" s="21"/>
      <c r="G124" s="22"/>
      <c r="H124" s="31">
        <v>80</v>
      </c>
      <c r="I124" s="25">
        <v>20</v>
      </c>
      <c r="J124" s="40"/>
      <c r="K124" s="36" t="str">
        <f t="shared" si="34"/>
        <v/>
      </c>
      <c r="L124" s="18"/>
      <c r="M124" s="36" t="str">
        <f t="shared" si="35"/>
        <v/>
      </c>
      <c r="N124" s="36" t="str">
        <f t="shared" si="36"/>
        <v/>
      </c>
      <c r="O124" s="35" t="str">
        <f>IFERROR(VLOOKUP(N124,INSTRUCTION!$J$1:$K$101,2),"")</f>
        <v/>
      </c>
      <c r="P124" s="36" t="str">
        <f t="shared" si="37"/>
        <v/>
      </c>
      <c r="Q124" s="37" t="str">
        <f t="shared" si="38"/>
        <v/>
      </c>
      <c r="R124" s="36" t="str">
        <f t="shared" si="39"/>
        <v/>
      </c>
      <c r="S124" s="18"/>
      <c r="T124" s="36" t="str">
        <f t="shared" si="40"/>
        <v/>
      </c>
      <c r="U124" s="18"/>
      <c r="V124" s="36" t="str">
        <f t="shared" si="41"/>
        <v/>
      </c>
      <c r="W124" s="36" t="str">
        <f t="shared" si="42"/>
        <v/>
      </c>
      <c r="X124" s="35" t="str">
        <f>IFERROR(VLOOKUP(W124,INSTRUCTION!$J$1:$K$101,2),"")</f>
        <v/>
      </c>
      <c r="Y124" s="36" t="str">
        <f t="shared" si="43"/>
        <v/>
      </c>
      <c r="Z124" s="18"/>
      <c r="AA124" s="18"/>
      <c r="AB124" s="36" t="str">
        <f t="shared" si="44"/>
        <v/>
      </c>
      <c r="AC124" s="18"/>
      <c r="AD124" s="36" t="str">
        <f t="shared" si="45"/>
        <v/>
      </c>
      <c r="AE124" s="18"/>
      <c r="AF124" s="36" t="str">
        <f t="shared" si="46"/>
        <v/>
      </c>
      <c r="AG124" s="36" t="str">
        <f t="shared" si="47"/>
        <v/>
      </c>
      <c r="AH124" s="35" t="str">
        <f>IFERROR(VLOOKUP(AG124,INSTRUCTION!$J$1:$K$101,2),"")</f>
        <v/>
      </c>
      <c r="AI124" s="36" t="str">
        <f t="shared" si="48"/>
        <v/>
      </c>
      <c r="AJ124" s="18"/>
      <c r="AK124" s="18"/>
      <c r="AL124" s="36" t="str">
        <f t="shared" si="49"/>
        <v/>
      </c>
      <c r="AM124" s="40"/>
      <c r="AN124" s="36" t="str">
        <f t="shared" si="50"/>
        <v/>
      </c>
      <c r="AO124" s="18"/>
      <c r="AP124" s="36" t="str">
        <f t="shared" si="51"/>
        <v/>
      </c>
      <c r="AQ124" s="36" t="str">
        <f t="shared" si="52"/>
        <v/>
      </c>
      <c r="AR124" s="35" t="str">
        <f>IFERROR(VLOOKUP(AQ124,INSTRUCTION!$J$1:$K$101,2),"")</f>
        <v/>
      </c>
      <c r="AS124" s="36" t="str">
        <f t="shared" si="53"/>
        <v/>
      </c>
      <c r="AT124" s="18"/>
      <c r="AU124" s="18"/>
      <c r="AV124" s="36" t="str">
        <f t="shared" si="54"/>
        <v/>
      </c>
      <c r="AW124" s="18"/>
      <c r="AX124" s="36" t="str">
        <f t="shared" si="55"/>
        <v/>
      </c>
      <c r="AY124" s="18"/>
      <c r="AZ124" s="36" t="str">
        <f t="shared" si="56"/>
        <v/>
      </c>
      <c r="BA124" s="36" t="str">
        <f t="shared" si="57"/>
        <v/>
      </c>
      <c r="BB124" s="35" t="str">
        <f>IFERROR(VLOOKUP(BA124,INSTRUCTION!$J$1:$K$101,2),"")</f>
        <v/>
      </c>
      <c r="BC124" s="36" t="str">
        <f t="shared" si="58"/>
        <v/>
      </c>
      <c r="BD124" s="18"/>
      <c r="BE124" s="40"/>
      <c r="BF124" s="36" t="str">
        <f t="shared" si="59"/>
        <v/>
      </c>
      <c r="BG124" s="18"/>
      <c r="BH124" s="36" t="str">
        <f t="shared" si="60"/>
        <v/>
      </c>
      <c r="BI124" s="18"/>
      <c r="BJ124" s="36" t="str">
        <f t="shared" si="61"/>
        <v/>
      </c>
      <c r="BK124" s="36" t="str">
        <f t="shared" si="62"/>
        <v/>
      </c>
      <c r="BL124" s="35" t="str">
        <f>IFERROR(VLOOKUP(BK124,INSTRUCTION!$J$1:$K$101,2),"")</f>
        <v/>
      </c>
      <c r="BM124" s="36" t="str">
        <f t="shared" si="63"/>
        <v/>
      </c>
      <c r="BN124" s="36" t="str">
        <f>IFERROR(SUMPRODUCT(LARGE((N124,W124,AG124,AQ124,BA124,BK124),{1,2,3,4,5})),"")</f>
        <v/>
      </c>
      <c r="BO124" s="36" t="str">
        <f t="shared" si="64"/>
        <v/>
      </c>
      <c r="BP124" s="36" t="str">
        <f t="shared" si="66"/>
        <v/>
      </c>
      <c r="BQ124" s="45" t="str">
        <f t="shared" si="65"/>
        <v/>
      </c>
    </row>
    <row r="125" spans="1:69" x14ac:dyDescent="0.3">
      <c r="A125" s="17">
        <v>123</v>
      </c>
      <c r="B125" s="18"/>
      <c r="C125" s="18"/>
      <c r="D125" s="19"/>
      <c r="E125" s="20"/>
      <c r="F125" s="21"/>
      <c r="G125" s="22"/>
      <c r="H125" s="31">
        <v>80</v>
      </c>
      <c r="I125" s="25">
        <v>20</v>
      </c>
      <c r="J125" s="40"/>
      <c r="K125" s="36" t="str">
        <f t="shared" si="34"/>
        <v/>
      </c>
      <c r="L125" s="18"/>
      <c r="M125" s="36" t="str">
        <f t="shared" si="35"/>
        <v/>
      </c>
      <c r="N125" s="36" t="str">
        <f t="shared" si="36"/>
        <v/>
      </c>
      <c r="O125" s="35" t="str">
        <f>IFERROR(VLOOKUP(N125,INSTRUCTION!$J$1:$K$101,2),"")</f>
        <v/>
      </c>
      <c r="P125" s="36" t="str">
        <f t="shared" si="37"/>
        <v/>
      </c>
      <c r="Q125" s="37" t="str">
        <f t="shared" si="38"/>
        <v/>
      </c>
      <c r="R125" s="36" t="str">
        <f t="shared" si="39"/>
        <v/>
      </c>
      <c r="S125" s="18"/>
      <c r="T125" s="36" t="str">
        <f t="shared" si="40"/>
        <v/>
      </c>
      <c r="U125" s="18"/>
      <c r="V125" s="36" t="str">
        <f t="shared" si="41"/>
        <v/>
      </c>
      <c r="W125" s="36" t="str">
        <f t="shared" si="42"/>
        <v/>
      </c>
      <c r="X125" s="35" t="str">
        <f>IFERROR(VLOOKUP(W125,INSTRUCTION!$J$1:$K$101,2),"")</f>
        <v/>
      </c>
      <c r="Y125" s="36" t="str">
        <f t="shared" si="43"/>
        <v/>
      </c>
      <c r="Z125" s="18"/>
      <c r="AA125" s="18"/>
      <c r="AB125" s="36" t="str">
        <f t="shared" si="44"/>
        <v/>
      </c>
      <c r="AC125" s="18"/>
      <c r="AD125" s="36" t="str">
        <f t="shared" si="45"/>
        <v/>
      </c>
      <c r="AE125" s="18"/>
      <c r="AF125" s="36" t="str">
        <f t="shared" si="46"/>
        <v/>
      </c>
      <c r="AG125" s="36" t="str">
        <f t="shared" si="47"/>
        <v/>
      </c>
      <c r="AH125" s="35" t="str">
        <f>IFERROR(VLOOKUP(AG125,INSTRUCTION!$J$1:$K$101,2),"")</f>
        <v/>
      </c>
      <c r="AI125" s="36" t="str">
        <f t="shared" si="48"/>
        <v/>
      </c>
      <c r="AJ125" s="18"/>
      <c r="AK125" s="18"/>
      <c r="AL125" s="36" t="str">
        <f t="shared" si="49"/>
        <v/>
      </c>
      <c r="AM125" s="40"/>
      <c r="AN125" s="36" t="str">
        <f t="shared" si="50"/>
        <v/>
      </c>
      <c r="AO125" s="18"/>
      <c r="AP125" s="36" t="str">
        <f t="shared" si="51"/>
        <v/>
      </c>
      <c r="AQ125" s="36" t="str">
        <f t="shared" si="52"/>
        <v/>
      </c>
      <c r="AR125" s="35" t="str">
        <f>IFERROR(VLOOKUP(AQ125,INSTRUCTION!$J$1:$K$101,2),"")</f>
        <v/>
      </c>
      <c r="AS125" s="36" t="str">
        <f t="shared" si="53"/>
        <v/>
      </c>
      <c r="AT125" s="18"/>
      <c r="AU125" s="18"/>
      <c r="AV125" s="36" t="str">
        <f t="shared" si="54"/>
        <v/>
      </c>
      <c r="AW125" s="18"/>
      <c r="AX125" s="36" t="str">
        <f t="shared" si="55"/>
        <v/>
      </c>
      <c r="AY125" s="18"/>
      <c r="AZ125" s="36" t="str">
        <f t="shared" si="56"/>
        <v/>
      </c>
      <c r="BA125" s="36" t="str">
        <f t="shared" si="57"/>
        <v/>
      </c>
      <c r="BB125" s="35" t="str">
        <f>IFERROR(VLOOKUP(BA125,INSTRUCTION!$J$1:$K$101,2),"")</f>
        <v/>
      </c>
      <c r="BC125" s="36" t="str">
        <f t="shared" si="58"/>
        <v/>
      </c>
      <c r="BD125" s="18"/>
      <c r="BE125" s="40"/>
      <c r="BF125" s="36" t="str">
        <f t="shared" si="59"/>
        <v/>
      </c>
      <c r="BG125" s="18"/>
      <c r="BH125" s="36" t="str">
        <f t="shared" si="60"/>
        <v/>
      </c>
      <c r="BI125" s="18"/>
      <c r="BJ125" s="36" t="str">
        <f t="shared" si="61"/>
        <v/>
      </c>
      <c r="BK125" s="36" t="str">
        <f t="shared" si="62"/>
        <v/>
      </c>
      <c r="BL125" s="35" t="str">
        <f>IFERROR(VLOOKUP(BK125,INSTRUCTION!$J$1:$K$101,2),"")</f>
        <v/>
      </c>
      <c r="BM125" s="36" t="str">
        <f t="shared" si="63"/>
        <v/>
      </c>
      <c r="BN125" s="36" t="str">
        <f>IFERROR(SUMPRODUCT(LARGE((N125,W125,AG125,AQ125,BA125,BK125),{1,2,3,4,5})),"")</f>
        <v/>
      </c>
      <c r="BO125" s="36" t="str">
        <f t="shared" si="64"/>
        <v/>
      </c>
      <c r="BP125" s="36" t="str">
        <f t="shared" si="66"/>
        <v/>
      </c>
      <c r="BQ125" s="45" t="str">
        <f t="shared" si="65"/>
        <v/>
      </c>
    </row>
    <row r="126" spans="1:69" x14ac:dyDescent="0.3">
      <c r="A126" s="17">
        <v>124</v>
      </c>
      <c r="B126" s="18"/>
      <c r="C126" s="18"/>
      <c r="D126" s="19"/>
      <c r="E126" s="20"/>
      <c r="F126" s="21"/>
      <c r="G126" s="22"/>
      <c r="H126" s="31">
        <v>80</v>
      </c>
      <c r="I126" s="25">
        <v>20</v>
      </c>
      <c r="J126" s="40"/>
      <c r="K126" s="36" t="str">
        <f t="shared" si="34"/>
        <v/>
      </c>
      <c r="L126" s="18"/>
      <c r="M126" s="36" t="str">
        <f t="shared" si="35"/>
        <v/>
      </c>
      <c r="N126" s="36" t="str">
        <f t="shared" si="36"/>
        <v/>
      </c>
      <c r="O126" s="35" t="str">
        <f>IFERROR(VLOOKUP(N126,INSTRUCTION!$J$1:$K$101,2),"")</f>
        <v/>
      </c>
      <c r="P126" s="36" t="str">
        <f t="shared" si="37"/>
        <v/>
      </c>
      <c r="Q126" s="37" t="str">
        <f t="shared" si="38"/>
        <v/>
      </c>
      <c r="R126" s="36" t="str">
        <f t="shared" si="39"/>
        <v/>
      </c>
      <c r="S126" s="18"/>
      <c r="T126" s="36" t="str">
        <f t="shared" si="40"/>
        <v/>
      </c>
      <c r="U126" s="18"/>
      <c r="V126" s="36" t="str">
        <f t="shared" si="41"/>
        <v/>
      </c>
      <c r="W126" s="36" t="str">
        <f t="shared" si="42"/>
        <v/>
      </c>
      <c r="X126" s="35" t="str">
        <f>IFERROR(VLOOKUP(W126,INSTRUCTION!$J$1:$K$101,2),"")</f>
        <v/>
      </c>
      <c r="Y126" s="36" t="str">
        <f t="shared" si="43"/>
        <v/>
      </c>
      <c r="Z126" s="18"/>
      <c r="AA126" s="18"/>
      <c r="AB126" s="36" t="str">
        <f t="shared" si="44"/>
        <v/>
      </c>
      <c r="AC126" s="18"/>
      <c r="AD126" s="36" t="str">
        <f t="shared" si="45"/>
        <v/>
      </c>
      <c r="AE126" s="18"/>
      <c r="AF126" s="36" t="str">
        <f t="shared" si="46"/>
        <v/>
      </c>
      <c r="AG126" s="36" t="str">
        <f t="shared" si="47"/>
        <v/>
      </c>
      <c r="AH126" s="35" t="str">
        <f>IFERROR(VLOOKUP(AG126,INSTRUCTION!$J$1:$K$101,2),"")</f>
        <v/>
      </c>
      <c r="AI126" s="36" t="str">
        <f t="shared" si="48"/>
        <v/>
      </c>
      <c r="AJ126" s="18"/>
      <c r="AK126" s="18"/>
      <c r="AL126" s="36" t="str">
        <f t="shared" si="49"/>
        <v/>
      </c>
      <c r="AM126" s="40"/>
      <c r="AN126" s="36" t="str">
        <f t="shared" si="50"/>
        <v/>
      </c>
      <c r="AO126" s="18"/>
      <c r="AP126" s="36" t="str">
        <f t="shared" si="51"/>
        <v/>
      </c>
      <c r="AQ126" s="36" t="str">
        <f t="shared" si="52"/>
        <v/>
      </c>
      <c r="AR126" s="35" t="str">
        <f>IFERROR(VLOOKUP(AQ126,INSTRUCTION!$J$1:$K$101,2),"")</f>
        <v/>
      </c>
      <c r="AS126" s="36" t="str">
        <f t="shared" si="53"/>
        <v/>
      </c>
      <c r="AT126" s="18"/>
      <c r="AU126" s="18"/>
      <c r="AV126" s="36" t="str">
        <f t="shared" si="54"/>
        <v/>
      </c>
      <c r="AW126" s="18"/>
      <c r="AX126" s="36" t="str">
        <f t="shared" si="55"/>
        <v/>
      </c>
      <c r="AY126" s="18"/>
      <c r="AZ126" s="36" t="str">
        <f t="shared" si="56"/>
        <v/>
      </c>
      <c r="BA126" s="36" t="str">
        <f t="shared" si="57"/>
        <v/>
      </c>
      <c r="BB126" s="35" t="str">
        <f>IFERROR(VLOOKUP(BA126,INSTRUCTION!$J$1:$K$101,2),"")</f>
        <v/>
      </c>
      <c r="BC126" s="36" t="str">
        <f t="shared" si="58"/>
        <v/>
      </c>
      <c r="BD126" s="18"/>
      <c r="BE126" s="40"/>
      <c r="BF126" s="36" t="str">
        <f t="shared" si="59"/>
        <v/>
      </c>
      <c r="BG126" s="18"/>
      <c r="BH126" s="36" t="str">
        <f t="shared" si="60"/>
        <v/>
      </c>
      <c r="BI126" s="18"/>
      <c r="BJ126" s="36" t="str">
        <f t="shared" si="61"/>
        <v/>
      </c>
      <c r="BK126" s="36" t="str">
        <f t="shared" si="62"/>
        <v/>
      </c>
      <c r="BL126" s="35" t="str">
        <f>IFERROR(VLOOKUP(BK126,INSTRUCTION!$J$1:$K$101,2),"")</f>
        <v/>
      </c>
      <c r="BM126" s="36" t="str">
        <f t="shared" si="63"/>
        <v/>
      </c>
      <c r="BN126" s="36" t="str">
        <f>IFERROR(SUMPRODUCT(LARGE((N126,W126,AG126,AQ126,BA126,BK126),{1,2,3,4,5})),"")</f>
        <v/>
      </c>
      <c r="BO126" s="36" t="str">
        <f t="shared" si="64"/>
        <v/>
      </c>
      <c r="BP126" s="36" t="str">
        <f t="shared" si="66"/>
        <v/>
      </c>
      <c r="BQ126" s="45" t="str">
        <f t="shared" si="65"/>
        <v/>
      </c>
    </row>
    <row r="127" spans="1:69" x14ac:dyDescent="0.3">
      <c r="A127" s="17">
        <v>125</v>
      </c>
      <c r="B127" s="18"/>
      <c r="C127" s="18"/>
      <c r="D127" s="19"/>
      <c r="E127" s="20"/>
      <c r="F127" s="21"/>
      <c r="G127" s="22"/>
      <c r="H127" s="31">
        <v>80</v>
      </c>
      <c r="I127" s="25">
        <v>20</v>
      </c>
      <c r="J127" s="40"/>
      <c r="K127" s="36" t="str">
        <f t="shared" si="34"/>
        <v/>
      </c>
      <c r="L127" s="18"/>
      <c r="M127" s="36" t="str">
        <f t="shared" si="35"/>
        <v/>
      </c>
      <c r="N127" s="36" t="str">
        <f t="shared" si="36"/>
        <v/>
      </c>
      <c r="O127" s="35" t="str">
        <f>IFERROR(VLOOKUP(N127,INSTRUCTION!$J$1:$K$101,2),"")</f>
        <v/>
      </c>
      <c r="P127" s="36" t="str">
        <f t="shared" si="37"/>
        <v/>
      </c>
      <c r="Q127" s="37" t="str">
        <f t="shared" si="38"/>
        <v/>
      </c>
      <c r="R127" s="36" t="str">
        <f t="shared" si="39"/>
        <v/>
      </c>
      <c r="S127" s="18"/>
      <c r="T127" s="36" t="str">
        <f t="shared" si="40"/>
        <v/>
      </c>
      <c r="U127" s="18"/>
      <c r="V127" s="36" t="str">
        <f t="shared" si="41"/>
        <v/>
      </c>
      <c r="W127" s="36" t="str">
        <f t="shared" si="42"/>
        <v/>
      </c>
      <c r="X127" s="35" t="str">
        <f>IFERROR(VLOOKUP(W127,INSTRUCTION!$J$1:$K$101,2),"")</f>
        <v/>
      </c>
      <c r="Y127" s="36" t="str">
        <f t="shared" si="43"/>
        <v/>
      </c>
      <c r="Z127" s="18"/>
      <c r="AA127" s="18"/>
      <c r="AB127" s="36" t="str">
        <f t="shared" si="44"/>
        <v/>
      </c>
      <c r="AC127" s="18"/>
      <c r="AD127" s="36" t="str">
        <f t="shared" si="45"/>
        <v/>
      </c>
      <c r="AE127" s="18"/>
      <c r="AF127" s="36" t="str">
        <f t="shared" si="46"/>
        <v/>
      </c>
      <c r="AG127" s="36" t="str">
        <f t="shared" si="47"/>
        <v/>
      </c>
      <c r="AH127" s="35" t="str">
        <f>IFERROR(VLOOKUP(AG127,INSTRUCTION!$J$1:$K$101,2),"")</f>
        <v/>
      </c>
      <c r="AI127" s="36" t="str">
        <f t="shared" si="48"/>
        <v/>
      </c>
      <c r="AJ127" s="18"/>
      <c r="AK127" s="18"/>
      <c r="AL127" s="36" t="str">
        <f t="shared" si="49"/>
        <v/>
      </c>
      <c r="AM127" s="40"/>
      <c r="AN127" s="36" t="str">
        <f t="shared" si="50"/>
        <v/>
      </c>
      <c r="AO127" s="18"/>
      <c r="AP127" s="36" t="str">
        <f t="shared" si="51"/>
        <v/>
      </c>
      <c r="AQ127" s="36" t="str">
        <f t="shared" si="52"/>
        <v/>
      </c>
      <c r="AR127" s="35" t="str">
        <f>IFERROR(VLOOKUP(AQ127,INSTRUCTION!$J$1:$K$101,2),"")</f>
        <v/>
      </c>
      <c r="AS127" s="36" t="str">
        <f t="shared" si="53"/>
        <v/>
      </c>
      <c r="AT127" s="18"/>
      <c r="AU127" s="18"/>
      <c r="AV127" s="36" t="str">
        <f t="shared" si="54"/>
        <v/>
      </c>
      <c r="AW127" s="18"/>
      <c r="AX127" s="36" t="str">
        <f t="shared" si="55"/>
        <v/>
      </c>
      <c r="AY127" s="18"/>
      <c r="AZ127" s="36" t="str">
        <f t="shared" si="56"/>
        <v/>
      </c>
      <c r="BA127" s="36" t="str">
        <f t="shared" si="57"/>
        <v/>
      </c>
      <c r="BB127" s="35" t="str">
        <f>IFERROR(VLOOKUP(BA127,INSTRUCTION!$J$1:$K$101,2),"")</f>
        <v/>
      </c>
      <c r="BC127" s="36" t="str">
        <f t="shared" si="58"/>
        <v/>
      </c>
      <c r="BD127" s="18"/>
      <c r="BE127" s="40"/>
      <c r="BF127" s="36" t="str">
        <f t="shared" si="59"/>
        <v/>
      </c>
      <c r="BG127" s="18"/>
      <c r="BH127" s="36" t="str">
        <f t="shared" si="60"/>
        <v/>
      </c>
      <c r="BI127" s="18"/>
      <c r="BJ127" s="36" t="str">
        <f t="shared" si="61"/>
        <v/>
      </c>
      <c r="BK127" s="36" t="str">
        <f t="shared" si="62"/>
        <v/>
      </c>
      <c r="BL127" s="35" t="str">
        <f>IFERROR(VLOOKUP(BK127,INSTRUCTION!$J$1:$K$101,2),"")</f>
        <v/>
      </c>
      <c r="BM127" s="36" t="str">
        <f t="shared" si="63"/>
        <v/>
      </c>
      <c r="BN127" s="36" t="str">
        <f>IFERROR(SUMPRODUCT(LARGE((N127,W127,AG127,AQ127,BA127,BK127),{1,2,3,4,5})),"")</f>
        <v/>
      </c>
      <c r="BO127" s="36" t="str">
        <f t="shared" si="64"/>
        <v/>
      </c>
      <c r="BP127" s="36" t="str">
        <f t="shared" si="66"/>
        <v/>
      </c>
      <c r="BQ127" s="45" t="str">
        <f t="shared" si="65"/>
        <v/>
      </c>
    </row>
    <row r="128" spans="1:69" x14ac:dyDescent="0.3">
      <c r="A128" s="17">
        <v>126</v>
      </c>
      <c r="B128" s="18"/>
      <c r="C128" s="18"/>
      <c r="D128" s="19"/>
      <c r="E128" s="20"/>
      <c r="F128" s="21"/>
      <c r="G128" s="22"/>
      <c r="H128" s="31">
        <v>80</v>
      </c>
      <c r="I128" s="25">
        <v>20</v>
      </c>
      <c r="J128" s="40"/>
      <c r="K128" s="36" t="str">
        <f t="shared" si="34"/>
        <v/>
      </c>
      <c r="L128" s="18"/>
      <c r="M128" s="36" t="str">
        <f t="shared" si="35"/>
        <v/>
      </c>
      <c r="N128" s="36" t="str">
        <f t="shared" si="36"/>
        <v/>
      </c>
      <c r="O128" s="35" t="str">
        <f>IFERROR(VLOOKUP(N128,INSTRUCTION!$J$1:$K$101,2),"")</f>
        <v/>
      </c>
      <c r="P128" s="36" t="str">
        <f t="shared" si="37"/>
        <v/>
      </c>
      <c r="Q128" s="37" t="str">
        <f t="shared" si="38"/>
        <v/>
      </c>
      <c r="R128" s="36" t="str">
        <f t="shared" si="39"/>
        <v/>
      </c>
      <c r="S128" s="18"/>
      <c r="T128" s="36" t="str">
        <f t="shared" si="40"/>
        <v/>
      </c>
      <c r="U128" s="18"/>
      <c r="V128" s="36" t="str">
        <f t="shared" si="41"/>
        <v/>
      </c>
      <c r="W128" s="36" t="str">
        <f t="shared" si="42"/>
        <v/>
      </c>
      <c r="X128" s="35" t="str">
        <f>IFERROR(VLOOKUP(W128,INSTRUCTION!$J$1:$K$101,2),"")</f>
        <v/>
      </c>
      <c r="Y128" s="36" t="str">
        <f t="shared" si="43"/>
        <v/>
      </c>
      <c r="Z128" s="18"/>
      <c r="AA128" s="18"/>
      <c r="AB128" s="36" t="str">
        <f t="shared" si="44"/>
        <v/>
      </c>
      <c r="AC128" s="18"/>
      <c r="AD128" s="36" t="str">
        <f t="shared" si="45"/>
        <v/>
      </c>
      <c r="AE128" s="18"/>
      <c r="AF128" s="36" t="str">
        <f t="shared" si="46"/>
        <v/>
      </c>
      <c r="AG128" s="36" t="str">
        <f t="shared" si="47"/>
        <v/>
      </c>
      <c r="AH128" s="35" t="str">
        <f>IFERROR(VLOOKUP(AG128,INSTRUCTION!$J$1:$K$101,2),"")</f>
        <v/>
      </c>
      <c r="AI128" s="36" t="str">
        <f t="shared" si="48"/>
        <v/>
      </c>
      <c r="AJ128" s="18"/>
      <c r="AK128" s="18"/>
      <c r="AL128" s="36" t="str">
        <f t="shared" si="49"/>
        <v/>
      </c>
      <c r="AM128" s="40"/>
      <c r="AN128" s="36" t="str">
        <f t="shared" si="50"/>
        <v/>
      </c>
      <c r="AO128" s="18"/>
      <c r="AP128" s="36" t="str">
        <f t="shared" si="51"/>
        <v/>
      </c>
      <c r="AQ128" s="36" t="str">
        <f t="shared" si="52"/>
        <v/>
      </c>
      <c r="AR128" s="35" t="str">
        <f>IFERROR(VLOOKUP(AQ128,INSTRUCTION!$J$1:$K$101,2),"")</f>
        <v/>
      </c>
      <c r="AS128" s="36" t="str">
        <f t="shared" si="53"/>
        <v/>
      </c>
      <c r="AT128" s="18"/>
      <c r="AU128" s="18"/>
      <c r="AV128" s="36" t="str">
        <f t="shared" si="54"/>
        <v/>
      </c>
      <c r="AW128" s="18"/>
      <c r="AX128" s="36" t="str">
        <f t="shared" si="55"/>
        <v/>
      </c>
      <c r="AY128" s="18"/>
      <c r="AZ128" s="36" t="str">
        <f t="shared" si="56"/>
        <v/>
      </c>
      <c r="BA128" s="36" t="str">
        <f t="shared" si="57"/>
        <v/>
      </c>
      <c r="BB128" s="35" t="str">
        <f>IFERROR(VLOOKUP(BA128,INSTRUCTION!$J$1:$K$101,2),"")</f>
        <v/>
      </c>
      <c r="BC128" s="36" t="str">
        <f t="shared" si="58"/>
        <v/>
      </c>
      <c r="BD128" s="18"/>
      <c r="BE128" s="40"/>
      <c r="BF128" s="36" t="str">
        <f t="shared" si="59"/>
        <v/>
      </c>
      <c r="BG128" s="18"/>
      <c r="BH128" s="36" t="str">
        <f t="shared" si="60"/>
        <v/>
      </c>
      <c r="BI128" s="18"/>
      <c r="BJ128" s="36" t="str">
        <f t="shared" si="61"/>
        <v/>
      </c>
      <c r="BK128" s="36" t="str">
        <f t="shared" si="62"/>
        <v/>
      </c>
      <c r="BL128" s="35" t="str">
        <f>IFERROR(VLOOKUP(BK128,INSTRUCTION!$J$1:$K$101,2),"")</f>
        <v/>
      </c>
      <c r="BM128" s="36" t="str">
        <f t="shared" si="63"/>
        <v/>
      </c>
      <c r="BN128" s="36" t="str">
        <f>IFERROR(SUMPRODUCT(LARGE((N128,W128,AG128,AQ128,BA128,BK128),{1,2,3,4,5})),"")</f>
        <v/>
      </c>
      <c r="BO128" s="36" t="str">
        <f t="shared" si="64"/>
        <v/>
      </c>
      <c r="BP128" s="36" t="str">
        <f t="shared" si="66"/>
        <v/>
      </c>
      <c r="BQ128" s="45" t="str">
        <f t="shared" si="65"/>
        <v/>
      </c>
    </row>
    <row r="129" spans="1:69" x14ac:dyDescent="0.3">
      <c r="A129" s="17">
        <v>127</v>
      </c>
      <c r="B129" s="18"/>
      <c r="C129" s="18"/>
      <c r="D129" s="19"/>
      <c r="E129" s="20"/>
      <c r="F129" s="21"/>
      <c r="G129" s="22"/>
      <c r="H129" s="31">
        <v>80</v>
      </c>
      <c r="I129" s="25">
        <v>20</v>
      </c>
      <c r="J129" s="40"/>
      <c r="K129" s="36" t="str">
        <f t="shared" si="34"/>
        <v/>
      </c>
      <c r="L129" s="18"/>
      <c r="M129" s="36" t="str">
        <f t="shared" si="35"/>
        <v/>
      </c>
      <c r="N129" s="36" t="str">
        <f t="shared" si="36"/>
        <v/>
      </c>
      <c r="O129" s="35" t="str">
        <f>IFERROR(VLOOKUP(N129,INSTRUCTION!$J$1:$K$101,2),"")</f>
        <v/>
      </c>
      <c r="P129" s="36" t="str">
        <f t="shared" si="37"/>
        <v/>
      </c>
      <c r="Q129" s="37" t="str">
        <f t="shared" si="38"/>
        <v/>
      </c>
      <c r="R129" s="36" t="str">
        <f t="shared" si="39"/>
        <v/>
      </c>
      <c r="S129" s="18"/>
      <c r="T129" s="36" t="str">
        <f t="shared" si="40"/>
        <v/>
      </c>
      <c r="U129" s="18"/>
      <c r="V129" s="36" t="str">
        <f t="shared" si="41"/>
        <v/>
      </c>
      <c r="W129" s="36" t="str">
        <f t="shared" si="42"/>
        <v/>
      </c>
      <c r="X129" s="35" t="str">
        <f>IFERROR(VLOOKUP(W129,INSTRUCTION!$J$1:$K$101,2),"")</f>
        <v/>
      </c>
      <c r="Y129" s="36" t="str">
        <f t="shared" si="43"/>
        <v/>
      </c>
      <c r="Z129" s="18"/>
      <c r="AA129" s="18"/>
      <c r="AB129" s="36" t="str">
        <f t="shared" si="44"/>
        <v/>
      </c>
      <c r="AC129" s="18"/>
      <c r="AD129" s="36" t="str">
        <f t="shared" si="45"/>
        <v/>
      </c>
      <c r="AE129" s="18"/>
      <c r="AF129" s="36" t="str">
        <f t="shared" si="46"/>
        <v/>
      </c>
      <c r="AG129" s="36" t="str">
        <f t="shared" si="47"/>
        <v/>
      </c>
      <c r="AH129" s="35" t="str">
        <f>IFERROR(VLOOKUP(AG129,INSTRUCTION!$J$1:$K$101,2),"")</f>
        <v/>
      </c>
      <c r="AI129" s="36" t="str">
        <f t="shared" si="48"/>
        <v/>
      </c>
      <c r="AJ129" s="18"/>
      <c r="AK129" s="18"/>
      <c r="AL129" s="36" t="str">
        <f t="shared" si="49"/>
        <v/>
      </c>
      <c r="AM129" s="40"/>
      <c r="AN129" s="36" t="str">
        <f t="shared" si="50"/>
        <v/>
      </c>
      <c r="AO129" s="18"/>
      <c r="AP129" s="36" t="str">
        <f t="shared" si="51"/>
        <v/>
      </c>
      <c r="AQ129" s="36" t="str">
        <f t="shared" si="52"/>
        <v/>
      </c>
      <c r="AR129" s="35" t="str">
        <f>IFERROR(VLOOKUP(AQ129,INSTRUCTION!$J$1:$K$101,2),"")</f>
        <v/>
      </c>
      <c r="AS129" s="36" t="str">
        <f t="shared" si="53"/>
        <v/>
      </c>
      <c r="AT129" s="18"/>
      <c r="AU129" s="18"/>
      <c r="AV129" s="36" t="str">
        <f t="shared" si="54"/>
        <v/>
      </c>
      <c r="AW129" s="18"/>
      <c r="AX129" s="36" t="str">
        <f t="shared" si="55"/>
        <v/>
      </c>
      <c r="AY129" s="18"/>
      <c r="AZ129" s="36" t="str">
        <f t="shared" si="56"/>
        <v/>
      </c>
      <c r="BA129" s="36" t="str">
        <f t="shared" si="57"/>
        <v/>
      </c>
      <c r="BB129" s="35" t="str">
        <f>IFERROR(VLOOKUP(BA129,INSTRUCTION!$J$1:$K$101,2),"")</f>
        <v/>
      </c>
      <c r="BC129" s="36" t="str">
        <f t="shared" si="58"/>
        <v/>
      </c>
      <c r="BD129" s="18"/>
      <c r="BE129" s="40"/>
      <c r="BF129" s="36" t="str">
        <f t="shared" si="59"/>
        <v/>
      </c>
      <c r="BG129" s="18"/>
      <c r="BH129" s="36" t="str">
        <f t="shared" si="60"/>
        <v/>
      </c>
      <c r="BI129" s="18"/>
      <c r="BJ129" s="36" t="str">
        <f t="shared" si="61"/>
        <v/>
      </c>
      <c r="BK129" s="36" t="str">
        <f t="shared" si="62"/>
        <v/>
      </c>
      <c r="BL129" s="35" t="str">
        <f>IFERROR(VLOOKUP(BK129,INSTRUCTION!$J$1:$K$101,2),"")</f>
        <v/>
      </c>
      <c r="BM129" s="36" t="str">
        <f t="shared" si="63"/>
        <v/>
      </c>
      <c r="BN129" s="36" t="str">
        <f>IFERROR(SUMPRODUCT(LARGE((N129,W129,AG129,AQ129,BA129,BK129),{1,2,3,4,5})),"")</f>
        <v/>
      </c>
      <c r="BO129" s="36" t="str">
        <f t="shared" si="64"/>
        <v/>
      </c>
      <c r="BP129" s="36" t="str">
        <f t="shared" si="66"/>
        <v/>
      </c>
      <c r="BQ129" s="45" t="str">
        <f t="shared" si="65"/>
        <v/>
      </c>
    </row>
    <row r="130" spans="1:69" x14ac:dyDescent="0.3">
      <c r="A130" s="17">
        <v>128</v>
      </c>
      <c r="B130" s="18"/>
      <c r="C130" s="18"/>
      <c r="D130" s="19"/>
      <c r="E130" s="20"/>
      <c r="F130" s="21"/>
      <c r="G130" s="22"/>
      <c r="H130" s="31">
        <v>80</v>
      </c>
      <c r="I130" s="25">
        <v>20</v>
      </c>
      <c r="J130" s="40"/>
      <c r="K130" s="36" t="str">
        <f t="shared" si="34"/>
        <v/>
      </c>
      <c r="L130" s="18"/>
      <c r="M130" s="36" t="str">
        <f t="shared" si="35"/>
        <v/>
      </c>
      <c r="N130" s="36" t="str">
        <f t="shared" si="36"/>
        <v/>
      </c>
      <c r="O130" s="35" t="str">
        <f>IFERROR(VLOOKUP(N130,INSTRUCTION!$J$1:$K$101,2),"")</f>
        <v/>
      </c>
      <c r="P130" s="36" t="str">
        <f t="shared" si="37"/>
        <v/>
      </c>
      <c r="Q130" s="37" t="str">
        <f t="shared" si="38"/>
        <v/>
      </c>
      <c r="R130" s="36" t="str">
        <f t="shared" si="39"/>
        <v/>
      </c>
      <c r="S130" s="18"/>
      <c r="T130" s="36" t="str">
        <f t="shared" si="40"/>
        <v/>
      </c>
      <c r="U130" s="18"/>
      <c r="V130" s="36" t="str">
        <f t="shared" si="41"/>
        <v/>
      </c>
      <c r="W130" s="36" t="str">
        <f t="shared" si="42"/>
        <v/>
      </c>
      <c r="X130" s="35" t="str">
        <f>IFERROR(VLOOKUP(W130,INSTRUCTION!$J$1:$K$101,2),"")</f>
        <v/>
      </c>
      <c r="Y130" s="36" t="str">
        <f t="shared" si="43"/>
        <v/>
      </c>
      <c r="Z130" s="18"/>
      <c r="AA130" s="18"/>
      <c r="AB130" s="36" t="str">
        <f t="shared" si="44"/>
        <v/>
      </c>
      <c r="AC130" s="18"/>
      <c r="AD130" s="36" t="str">
        <f t="shared" si="45"/>
        <v/>
      </c>
      <c r="AE130" s="18"/>
      <c r="AF130" s="36" t="str">
        <f t="shared" si="46"/>
        <v/>
      </c>
      <c r="AG130" s="36" t="str">
        <f t="shared" si="47"/>
        <v/>
      </c>
      <c r="AH130" s="35" t="str">
        <f>IFERROR(VLOOKUP(AG130,INSTRUCTION!$J$1:$K$101,2),"")</f>
        <v/>
      </c>
      <c r="AI130" s="36" t="str">
        <f t="shared" si="48"/>
        <v/>
      </c>
      <c r="AJ130" s="18"/>
      <c r="AK130" s="18"/>
      <c r="AL130" s="36" t="str">
        <f t="shared" si="49"/>
        <v/>
      </c>
      <c r="AM130" s="40"/>
      <c r="AN130" s="36" t="str">
        <f t="shared" si="50"/>
        <v/>
      </c>
      <c r="AO130" s="18"/>
      <c r="AP130" s="36" t="str">
        <f t="shared" si="51"/>
        <v/>
      </c>
      <c r="AQ130" s="36" t="str">
        <f t="shared" si="52"/>
        <v/>
      </c>
      <c r="AR130" s="35" t="str">
        <f>IFERROR(VLOOKUP(AQ130,INSTRUCTION!$J$1:$K$101,2),"")</f>
        <v/>
      </c>
      <c r="AS130" s="36" t="str">
        <f t="shared" si="53"/>
        <v/>
      </c>
      <c r="AT130" s="18"/>
      <c r="AU130" s="18"/>
      <c r="AV130" s="36" t="str">
        <f t="shared" si="54"/>
        <v/>
      </c>
      <c r="AW130" s="18"/>
      <c r="AX130" s="36" t="str">
        <f t="shared" si="55"/>
        <v/>
      </c>
      <c r="AY130" s="18"/>
      <c r="AZ130" s="36" t="str">
        <f t="shared" si="56"/>
        <v/>
      </c>
      <c r="BA130" s="36" t="str">
        <f t="shared" si="57"/>
        <v/>
      </c>
      <c r="BB130" s="35" t="str">
        <f>IFERROR(VLOOKUP(BA130,INSTRUCTION!$J$1:$K$101,2),"")</f>
        <v/>
      </c>
      <c r="BC130" s="36" t="str">
        <f t="shared" si="58"/>
        <v/>
      </c>
      <c r="BD130" s="18"/>
      <c r="BE130" s="40"/>
      <c r="BF130" s="36" t="str">
        <f t="shared" si="59"/>
        <v/>
      </c>
      <c r="BG130" s="18"/>
      <c r="BH130" s="36" t="str">
        <f t="shared" si="60"/>
        <v/>
      </c>
      <c r="BI130" s="18"/>
      <c r="BJ130" s="36" t="str">
        <f t="shared" si="61"/>
        <v/>
      </c>
      <c r="BK130" s="36" t="str">
        <f t="shared" si="62"/>
        <v/>
      </c>
      <c r="BL130" s="35" t="str">
        <f>IFERROR(VLOOKUP(BK130,INSTRUCTION!$J$1:$K$101,2),"")</f>
        <v/>
      </c>
      <c r="BM130" s="36" t="str">
        <f t="shared" si="63"/>
        <v/>
      </c>
      <c r="BN130" s="36" t="str">
        <f>IFERROR(SUMPRODUCT(LARGE((N130,W130,AG130,AQ130,BA130,BK130),{1,2,3,4,5})),"")</f>
        <v/>
      </c>
      <c r="BO130" s="36" t="str">
        <f t="shared" si="64"/>
        <v/>
      </c>
      <c r="BP130" s="36" t="str">
        <f t="shared" si="66"/>
        <v/>
      </c>
      <c r="BQ130" s="45" t="str">
        <f t="shared" si="65"/>
        <v/>
      </c>
    </row>
    <row r="131" spans="1:69" x14ac:dyDescent="0.3">
      <c r="A131" s="17">
        <v>129</v>
      </c>
      <c r="B131" s="18"/>
      <c r="C131" s="18"/>
      <c r="D131" s="19"/>
      <c r="E131" s="20"/>
      <c r="F131" s="21"/>
      <c r="G131" s="22"/>
      <c r="H131" s="31">
        <v>80</v>
      </c>
      <c r="I131" s="25">
        <v>20</v>
      </c>
      <c r="J131" s="40"/>
      <c r="K131" s="36" t="str">
        <f t="shared" si="34"/>
        <v/>
      </c>
      <c r="L131" s="18"/>
      <c r="M131" s="36" t="str">
        <f t="shared" si="35"/>
        <v/>
      </c>
      <c r="N131" s="36" t="str">
        <f t="shared" si="36"/>
        <v/>
      </c>
      <c r="O131" s="35" t="str">
        <f>IFERROR(VLOOKUP(N131,INSTRUCTION!$J$1:$K$101,2),"")</f>
        <v/>
      </c>
      <c r="P131" s="36" t="str">
        <f t="shared" si="37"/>
        <v/>
      </c>
      <c r="Q131" s="37" t="str">
        <f t="shared" si="38"/>
        <v/>
      </c>
      <c r="R131" s="36" t="str">
        <f t="shared" si="39"/>
        <v/>
      </c>
      <c r="S131" s="18"/>
      <c r="T131" s="36" t="str">
        <f t="shared" si="40"/>
        <v/>
      </c>
      <c r="U131" s="18"/>
      <c r="V131" s="36" t="str">
        <f t="shared" si="41"/>
        <v/>
      </c>
      <c r="W131" s="36" t="str">
        <f t="shared" si="42"/>
        <v/>
      </c>
      <c r="X131" s="35" t="str">
        <f>IFERROR(VLOOKUP(W131,INSTRUCTION!$J$1:$K$101,2),"")</f>
        <v/>
      </c>
      <c r="Y131" s="36" t="str">
        <f t="shared" si="43"/>
        <v/>
      </c>
      <c r="Z131" s="18"/>
      <c r="AA131" s="18"/>
      <c r="AB131" s="36" t="str">
        <f t="shared" si="44"/>
        <v/>
      </c>
      <c r="AC131" s="18"/>
      <c r="AD131" s="36" t="str">
        <f t="shared" si="45"/>
        <v/>
      </c>
      <c r="AE131" s="18"/>
      <c r="AF131" s="36" t="str">
        <f t="shared" si="46"/>
        <v/>
      </c>
      <c r="AG131" s="36" t="str">
        <f t="shared" si="47"/>
        <v/>
      </c>
      <c r="AH131" s="35" t="str">
        <f>IFERROR(VLOOKUP(AG131,INSTRUCTION!$J$1:$K$101,2),"")</f>
        <v/>
      </c>
      <c r="AI131" s="36" t="str">
        <f t="shared" si="48"/>
        <v/>
      </c>
      <c r="AJ131" s="18"/>
      <c r="AK131" s="18"/>
      <c r="AL131" s="36" t="str">
        <f t="shared" si="49"/>
        <v/>
      </c>
      <c r="AM131" s="40"/>
      <c r="AN131" s="36" t="str">
        <f t="shared" si="50"/>
        <v/>
      </c>
      <c r="AO131" s="18"/>
      <c r="AP131" s="36" t="str">
        <f t="shared" si="51"/>
        <v/>
      </c>
      <c r="AQ131" s="36" t="str">
        <f t="shared" si="52"/>
        <v/>
      </c>
      <c r="AR131" s="35" t="str">
        <f>IFERROR(VLOOKUP(AQ131,INSTRUCTION!$J$1:$K$101,2),"")</f>
        <v/>
      </c>
      <c r="AS131" s="36" t="str">
        <f t="shared" si="53"/>
        <v/>
      </c>
      <c r="AT131" s="18"/>
      <c r="AU131" s="18"/>
      <c r="AV131" s="36" t="str">
        <f t="shared" si="54"/>
        <v/>
      </c>
      <c r="AW131" s="18"/>
      <c r="AX131" s="36" t="str">
        <f t="shared" si="55"/>
        <v/>
      </c>
      <c r="AY131" s="18"/>
      <c r="AZ131" s="36" t="str">
        <f t="shared" si="56"/>
        <v/>
      </c>
      <c r="BA131" s="36" t="str">
        <f t="shared" si="57"/>
        <v/>
      </c>
      <c r="BB131" s="35" t="str">
        <f>IFERROR(VLOOKUP(BA131,INSTRUCTION!$J$1:$K$101,2),"")</f>
        <v/>
      </c>
      <c r="BC131" s="36" t="str">
        <f t="shared" si="58"/>
        <v/>
      </c>
      <c r="BD131" s="18"/>
      <c r="BE131" s="40"/>
      <c r="BF131" s="36" t="str">
        <f t="shared" si="59"/>
        <v/>
      </c>
      <c r="BG131" s="18"/>
      <c r="BH131" s="36" t="str">
        <f t="shared" si="60"/>
        <v/>
      </c>
      <c r="BI131" s="18"/>
      <c r="BJ131" s="36" t="str">
        <f t="shared" si="61"/>
        <v/>
      </c>
      <c r="BK131" s="36" t="str">
        <f t="shared" si="62"/>
        <v/>
      </c>
      <c r="BL131" s="35" t="str">
        <f>IFERROR(VLOOKUP(BK131,INSTRUCTION!$J$1:$K$101,2),"")</f>
        <v/>
      </c>
      <c r="BM131" s="36" t="str">
        <f t="shared" si="63"/>
        <v/>
      </c>
      <c r="BN131" s="36" t="str">
        <f>IFERROR(SUMPRODUCT(LARGE((N131,W131,AG131,AQ131,BA131,BK131),{1,2,3,4,5})),"")</f>
        <v/>
      </c>
      <c r="BO131" s="36" t="str">
        <f t="shared" si="64"/>
        <v/>
      </c>
      <c r="BP131" s="36" t="str">
        <f t="shared" si="66"/>
        <v/>
      </c>
      <c r="BQ131" s="45" t="str">
        <f t="shared" si="65"/>
        <v/>
      </c>
    </row>
    <row r="132" spans="1:69" x14ac:dyDescent="0.3">
      <c r="A132" s="17">
        <v>130</v>
      </c>
      <c r="B132" s="18"/>
      <c r="C132" s="18"/>
      <c r="D132" s="19"/>
      <c r="E132" s="20"/>
      <c r="F132" s="21"/>
      <c r="G132" s="22"/>
      <c r="H132" s="31">
        <v>80</v>
      </c>
      <c r="I132" s="25">
        <v>20</v>
      </c>
      <c r="J132" s="40"/>
      <c r="K132" s="36" t="str">
        <f t="shared" ref="K132:K195" si="67">IF(OR(J132=0,J132="AB"),"",IF(J132/H132*100&gt;=90,"O",IF(J132/H132*100&gt;=80,"A+",IF(J132/H132*100&gt;=70,"A",IF(J132/H132*100&gt;=60,"B+",IF(J132/H132*100&gt;=50,"B",IF(J132/H132*100&gt;=40,"C",IF(J132/H132*100&gt;=30,"P","F"))))))))</f>
        <v/>
      </c>
      <c r="L132" s="18"/>
      <c r="M132" s="36" t="str">
        <f t="shared" ref="M132:M195" si="68">IF(OR(L132="",L132="AB"),"",IF(L132/I132*100&gt;=90,"O",IF(L132/I132*100&gt;=80,"A+",IF(L132/I132*100&gt;=70,"A",IF(L132/I132*100&gt;=60,"B+",IF(L132/I132*100&gt;=50,"B",IF(L132/I132*100&gt;=40,"C",IF(L132/I132*100&gt;=30,"P","F"))))))))</f>
        <v/>
      </c>
      <c r="N132" s="36" t="str">
        <f t="shared" ref="N132:N195" si="69">IF(SUM(J132,L132)=0,"",SUM(J132,L132))</f>
        <v/>
      </c>
      <c r="O132" s="35" t="str">
        <f>IFERROR(VLOOKUP(N132,INSTRUCTION!$J$1:$K$101,2),"")</f>
        <v/>
      </c>
      <c r="P132" s="36" t="str">
        <f t="shared" ref="P132:P195" si="70">IF(O132="","",IF(OR(J132="AB",L132="AB",K132="F",M132="F"),"N.A.",IF(N132&gt;=90,"O",IF(N132&gt;=80,"A+",IF(N132&gt;=70,"A",IF(N132&gt;=60,"B+",IF(N132&gt;=50,"B",IF(N132&gt;=40,"C",IF(N132&gt;=30,"P",IF(N132=0,"","F"))))))))))</f>
        <v/>
      </c>
      <c r="Q132" s="37" t="str">
        <f t="shared" ref="Q132:Q195" si="71">IF(S132="","",80)</f>
        <v/>
      </c>
      <c r="R132" s="36" t="str">
        <f t="shared" ref="R132:R195" si="72">IF(U132="","",20)</f>
        <v/>
      </c>
      <c r="S132" s="18"/>
      <c r="T132" s="36" t="str">
        <f t="shared" ref="T132:T195" si="73">IF(OR(S132="",S132="AB"),"",IF(S132/Q132*100&gt;=90,"O",IF(S132/Q132*100&gt;=80,"A+",IF(S132/Q132*100&gt;=70,"A",IF(S132/Q132*100&gt;=60,"B+",IF(S132/Q132*100&gt;=50,"B",IF(S132/Q132*100&gt;=40,"C",IF(S132/Q132*100&gt;=30,"P","F"))))))))</f>
        <v/>
      </c>
      <c r="U132" s="18"/>
      <c r="V132" s="36" t="str">
        <f t="shared" ref="V132:V195" si="74">IF(OR(U132="",U132="AB"),"",IF(U132/R132*100&gt;=90,"O",IF(U132/R132*100&gt;=80,"A+",IF(U132/R132*100&gt;=70,"A",IF(U132/R132*100&gt;=60,"B+",IF(U132/R132*100&gt;=50,"B",IF(U132/R132*100&gt;=40,"C",IF(U132/R132*100&gt;=30,"P","F"))))))))</f>
        <v/>
      </c>
      <c r="W132" s="36" t="str">
        <f t="shared" ref="W132:W195" si="75">IF(SUM(S132,U132)=0,"",SUM(S132,U132))</f>
        <v/>
      </c>
      <c r="X132" s="35" t="str">
        <f>IFERROR(VLOOKUP(W132,INSTRUCTION!$J$1:$K$101,2),"")</f>
        <v/>
      </c>
      <c r="Y132" s="36" t="str">
        <f t="shared" ref="Y132:Y195" si="76">IF(X132="","",IF(OR(S132="AB",U132="AB",T132="F",V132="F"),"N.A.",IF(W132&gt;=90,"O",IF(W132&gt;=80,"A+",IF(W132&gt;=70,"A",IF(W132&gt;=60,"B+",IF(W132&gt;=50,"B",IF(W132&gt;=40,"C",IF(W132&gt;=30,"P",IF(W132=0,"","F"))))))))))</f>
        <v/>
      </c>
      <c r="Z132" s="18"/>
      <c r="AA132" s="18"/>
      <c r="AB132" s="36" t="str">
        <f t="shared" ref="AB132:AB195" si="77">IF(AA132="","",100-AA132)</f>
        <v/>
      </c>
      <c r="AC132" s="18"/>
      <c r="AD132" s="36" t="str">
        <f t="shared" ref="AD132:AD195" si="78">IF(OR(AC132="",AC132="AB"),"",IF(AC132/AA132*100&gt;=90,"O",IF(AC132/AA132*100&gt;=80,"A+",IF(AC132/AA132*100&gt;=70,"A",IF(AC132/AA132*100&gt;=60,"B+",IF(AC132/AA132*100&gt;=50,"B",IF(AC132/AA132*100&gt;=40,"C",IF(AC132/AA132*100&gt;=30,"P","F"))))))))</f>
        <v/>
      </c>
      <c r="AE132" s="18"/>
      <c r="AF132" s="36" t="str">
        <f t="shared" ref="AF132:AF195" si="79">IF(OR(AE132="",AE132="AB"),"",IF(AE132/AB132*100&gt;=90,"O",IF(AE132/AB132*100&gt;=80,"A+",IF(AE132/AB132*100&gt;=70,"A",IF(AE132/AB132*100&gt;=60,"B+",IF(AE132/AB132*100&gt;=50,"B",IF(AE132/AB132*100&gt;=40,"C",IF(AE132/AB132*100&gt;=30,"P","F"))))))))</f>
        <v/>
      </c>
      <c r="AG132" s="36" t="str">
        <f t="shared" ref="AG132:AG195" si="80">IF(SUM(AC132,AE132)=0,"",SUM(AC132,AE132))</f>
        <v/>
      </c>
      <c r="AH132" s="35" t="str">
        <f>IFERROR(VLOOKUP(AG132,INSTRUCTION!$J$1:$K$101,2),"")</f>
        <v/>
      </c>
      <c r="AI132" s="36" t="str">
        <f t="shared" ref="AI132:AI195" si="81">IF(AH132="","",IF(OR(AC132="AB",AE132="AB",AD132="F",AF132="F"),"N.A.",IF(AG132&gt;=90,"O",IF(AG132&gt;=80,"A+",IF(AG132&gt;=70,"A",IF(AG132&gt;=60,"B+",IF(AG132&gt;=50,"B",IF(AG132&gt;=40,"C",IF(AG132&gt;=30,"P",IF(AG132=0,"","F"))))))))))</f>
        <v/>
      </c>
      <c r="AJ132" s="18"/>
      <c r="AK132" s="18"/>
      <c r="AL132" s="36" t="str">
        <f t="shared" ref="AL132:AL195" si="82">IF(AK132="","",100-AK132)</f>
        <v/>
      </c>
      <c r="AM132" s="40"/>
      <c r="AN132" s="36" t="str">
        <f t="shared" ref="AN132:AN195" si="83">IF(OR(AM132="",AM132="AB"),"",IF(AM132/AK132*100&gt;=90,"O",IF(AM132/AK132*100&gt;=80,"A+",IF(AM132/AK132*100&gt;=70,"A",IF(AM132/AK132*100&gt;=60,"B+",IF(AM132/AK132*100&gt;=50,"B",IF(AM132/AK132*100&gt;=40,"C",IF(AM132/AK132*100&gt;=30,"P","F"))))))))</f>
        <v/>
      </c>
      <c r="AO132" s="18"/>
      <c r="AP132" s="36" t="str">
        <f t="shared" ref="AP132:AP195" si="84">IF(OR(AO132="",AO132="AB"),"",IF(AO132/AL132*100&gt;=90,"O",IF(AO132/AL132*100&gt;=80,"A+",IF(AO132/AL132*100&gt;=70,"A",IF(AO132/AL132*100&gt;=60,"B+",IF(AO132/AL132*100&gt;=50,"B",IF(AO132/AL132*100&gt;=40,"C",IF(AO132/AL132*100&gt;=30,"P","F"))))))))</f>
        <v/>
      </c>
      <c r="AQ132" s="36" t="str">
        <f t="shared" ref="AQ132:AQ195" si="85">IF(SUM(AM132,AO132)=0,"",SUM(AM132,AO132))</f>
        <v/>
      </c>
      <c r="AR132" s="35" t="str">
        <f>IFERROR(VLOOKUP(AQ132,INSTRUCTION!$J$1:$K$101,2),"")</f>
        <v/>
      </c>
      <c r="AS132" s="36" t="str">
        <f t="shared" ref="AS132:AS195" si="86">IF(AR132="","",IF(OR(AM132="AB",AO132="AB",AN132="F",AP132="F"),"N.A.",IF(AQ132&gt;=90,"O",IF(AQ132&gt;=80,"A+",IF(AQ132&gt;=70,"A",IF(AQ132&gt;=60,"B+",IF(AQ132&gt;=50,"B",IF(AQ132&gt;=40,"C",IF(AQ132&gt;=30,"P",IF(AQ132=0,"","F"))))))))))</f>
        <v/>
      </c>
      <c r="AT132" s="18"/>
      <c r="AU132" s="18"/>
      <c r="AV132" s="36" t="str">
        <f t="shared" ref="AV132:AV195" si="87">IF(AU132="","",100-AU132)</f>
        <v/>
      </c>
      <c r="AW132" s="18"/>
      <c r="AX132" s="36" t="str">
        <f t="shared" ref="AX132:AX195" si="88">IF(OR(AW132="",AW132="AB"),"",IF(AW132/AU132*100&gt;=90,"O",IF(AW132/AU132*100&gt;=80,"A+",IF(AW132/AU132*100&gt;=70,"A",IF(AW132/AU132*100&gt;=60,"B+",IF(AW132/AU132*100&gt;=50,"B",IF(AW132/AU132*100&gt;=40,"C",IF(AW132/AU132*100&gt;=30,"P","F"))))))))</f>
        <v/>
      </c>
      <c r="AY132" s="18"/>
      <c r="AZ132" s="36" t="str">
        <f t="shared" ref="AZ132:AZ195" si="89">IF(OR(AY132="",AY132="AB"),"",IF(AY132/AV132*100&gt;=90,"O",IF(AY132/AV132*100&gt;=80,"A+",IF(AY132/AV132*100&gt;=70,"A",IF(AY132/AV132*100&gt;=60,"B+",IF(AY132/AV132*100&gt;=50,"B",IF(AY132/AV132*100&gt;=40,"C",IF(AY132/AV132*100&gt;=30,"P","F"))))))))</f>
        <v/>
      </c>
      <c r="BA132" s="36" t="str">
        <f t="shared" ref="BA132:BA195" si="90">IF(SUM(AW132,AY132)=0,"",SUM(AW132,AY132))</f>
        <v/>
      </c>
      <c r="BB132" s="35" t="str">
        <f>IFERROR(VLOOKUP(BA132,INSTRUCTION!$J$1:$K$101,2),"")</f>
        <v/>
      </c>
      <c r="BC132" s="36" t="str">
        <f t="shared" ref="BC132:BC195" si="91">IF(BB132="","",IF(OR(AW132="AB",AY132="AB",AX132="F",AZ132="F"),"N.A.",IF(BA132&gt;=90,"O",IF(BA132&gt;=80,"A+",IF(BA132&gt;=70,"A",IF(BA132&gt;=60,"B+",IF(BA132&gt;=50,"B",IF(BA132&gt;=40,"C",IF(BA132&gt;=30,"P",IF(BA132=0,"","F"))))))))))</f>
        <v/>
      </c>
      <c r="BD132" s="18"/>
      <c r="BE132" s="40"/>
      <c r="BF132" s="36" t="str">
        <f t="shared" ref="BF132:BF195" si="92">IF(BE132="","",100-BE132)</f>
        <v/>
      </c>
      <c r="BG132" s="18"/>
      <c r="BH132" s="36" t="str">
        <f t="shared" ref="BH132:BH195" si="93">IF(OR(BG132="",BG132="AB"),"",IF(BG132/BE132*100&gt;=90,"O",IF(BG132/BE132*100&gt;=80,"A+",IF(BG132/BE132*100&gt;=70,"A",IF(BG132/BE132*100&gt;=60,"B+",IF(BG132/BE132*100&gt;=50,"B",IF(BG132/BE132*100&gt;=40,"C",IF(BG132/BE132*100&gt;=30,"P","F"))))))))</f>
        <v/>
      </c>
      <c r="BI132" s="18"/>
      <c r="BJ132" s="36" t="str">
        <f t="shared" ref="BJ132:BJ195" si="94">IF(OR(BI132="",BI132="AB"),"",IF(BI132/BF132*100&gt;=90,"O",IF(BI132/BF132*100&gt;=80,"A+",IF(BI132/BF132*100&gt;=70,"A",IF(BI132/BF132*100&gt;=60,"B+",IF(BI132/BF132*100&gt;=50,"B",IF(BI132/BF132*100&gt;=40,"C",IF(BI132/BF132*100&gt;=30,"P","F"))))))))</f>
        <v/>
      </c>
      <c r="BK132" s="36" t="str">
        <f t="shared" ref="BK132:BK195" si="95">IF(SUM(BG132,BI132)=0,"",SUM(BG132,BI132))</f>
        <v/>
      </c>
      <c r="BL132" s="35" t="str">
        <f>IFERROR(VLOOKUP(BK132,INSTRUCTION!$J$1:$K$101,2),"")</f>
        <v/>
      </c>
      <c r="BM132" s="36" t="str">
        <f t="shared" ref="BM132:BM195" si="96">IF(BL132="","",IF(OR(BG132="AB",BI132="AB",BH132="F",BJ132="F"),"N.A.",IF(BK132&gt;=90,"O",IF(BK132&gt;=80,"A+",IF(BK132&gt;=70,"A",IF(BK132&gt;=60,"B+",IF(BK132&gt;=50,"B",IF(BK132&gt;=40,"C",IF(BK132&gt;=30,"P",IF(BK132=0,"","F"))))))))))</f>
        <v/>
      </c>
      <c r="BN132" s="36" t="str">
        <f>IFERROR(SUMPRODUCT(LARGE((N132,W132,AG132,AQ132,BA132,BK132),{1,2,3,4,5})),"")</f>
        <v/>
      </c>
      <c r="BO132" s="36" t="str">
        <f t="shared" ref="BO132:BO195" si="97">IFERROR(ROUND(BN132/5,2),"")</f>
        <v/>
      </c>
      <c r="BP132" s="36" t="str">
        <f t="shared" si="66"/>
        <v/>
      </c>
      <c r="BQ132" s="45" t="str">
        <f t="shared" ref="BQ132:BQ195" si="98">IF(BN132="","",IF(OR(P132="N.A.",Y132="N.A."),"FAILED",IF((COUNTIF(AI132:BM132,"N.A.")&gt;1),"FAILED","PASSED")))</f>
        <v/>
      </c>
    </row>
    <row r="133" spans="1:69" x14ac:dyDescent="0.3">
      <c r="A133" s="17">
        <v>131</v>
      </c>
      <c r="B133" s="18"/>
      <c r="C133" s="18"/>
      <c r="D133" s="19"/>
      <c r="E133" s="20"/>
      <c r="F133" s="21"/>
      <c r="G133" s="22"/>
      <c r="H133" s="31">
        <v>80</v>
      </c>
      <c r="I133" s="25">
        <v>20</v>
      </c>
      <c r="J133" s="40"/>
      <c r="K133" s="36" t="str">
        <f t="shared" si="67"/>
        <v/>
      </c>
      <c r="L133" s="18"/>
      <c r="M133" s="36" t="str">
        <f t="shared" si="68"/>
        <v/>
      </c>
      <c r="N133" s="36" t="str">
        <f t="shared" si="69"/>
        <v/>
      </c>
      <c r="O133" s="35" t="str">
        <f>IFERROR(VLOOKUP(N133,INSTRUCTION!$J$1:$K$101,2),"")</f>
        <v/>
      </c>
      <c r="P133" s="36" t="str">
        <f t="shared" si="70"/>
        <v/>
      </c>
      <c r="Q133" s="37" t="str">
        <f t="shared" si="71"/>
        <v/>
      </c>
      <c r="R133" s="36" t="str">
        <f t="shared" si="72"/>
        <v/>
      </c>
      <c r="S133" s="18"/>
      <c r="T133" s="36" t="str">
        <f t="shared" si="73"/>
        <v/>
      </c>
      <c r="U133" s="18"/>
      <c r="V133" s="36" t="str">
        <f t="shared" si="74"/>
        <v/>
      </c>
      <c r="W133" s="36" t="str">
        <f t="shared" si="75"/>
        <v/>
      </c>
      <c r="X133" s="35" t="str">
        <f>IFERROR(VLOOKUP(W133,INSTRUCTION!$J$1:$K$101,2),"")</f>
        <v/>
      </c>
      <c r="Y133" s="36" t="str">
        <f t="shared" si="76"/>
        <v/>
      </c>
      <c r="Z133" s="18"/>
      <c r="AA133" s="18"/>
      <c r="AB133" s="36" t="str">
        <f t="shared" si="77"/>
        <v/>
      </c>
      <c r="AC133" s="18"/>
      <c r="AD133" s="36" t="str">
        <f t="shared" si="78"/>
        <v/>
      </c>
      <c r="AE133" s="18"/>
      <c r="AF133" s="36" t="str">
        <f t="shared" si="79"/>
        <v/>
      </c>
      <c r="AG133" s="36" t="str">
        <f t="shared" si="80"/>
        <v/>
      </c>
      <c r="AH133" s="35" t="str">
        <f>IFERROR(VLOOKUP(AG133,INSTRUCTION!$J$1:$K$101,2),"")</f>
        <v/>
      </c>
      <c r="AI133" s="36" t="str">
        <f t="shared" si="81"/>
        <v/>
      </c>
      <c r="AJ133" s="18"/>
      <c r="AK133" s="18"/>
      <c r="AL133" s="36" t="str">
        <f t="shared" si="82"/>
        <v/>
      </c>
      <c r="AM133" s="40"/>
      <c r="AN133" s="36" t="str">
        <f t="shared" si="83"/>
        <v/>
      </c>
      <c r="AO133" s="18"/>
      <c r="AP133" s="36" t="str">
        <f t="shared" si="84"/>
        <v/>
      </c>
      <c r="AQ133" s="36" t="str">
        <f t="shared" si="85"/>
        <v/>
      </c>
      <c r="AR133" s="35" t="str">
        <f>IFERROR(VLOOKUP(AQ133,INSTRUCTION!$J$1:$K$101,2),"")</f>
        <v/>
      </c>
      <c r="AS133" s="36" t="str">
        <f t="shared" si="86"/>
        <v/>
      </c>
      <c r="AT133" s="18"/>
      <c r="AU133" s="18"/>
      <c r="AV133" s="36" t="str">
        <f t="shared" si="87"/>
        <v/>
      </c>
      <c r="AW133" s="18"/>
      <c r="AX133" s="36" t="str">
        <f t="shared" si="88"/>
        <v/>
      </c>
      <c r="AY133" s="18"/>
      <c r="AZ133" s="36" t="str">
        <f t="shared" si="89"/>
        <v/>
      </c>
      <c r="BA133" s="36" t="str">
        <f t="shared" si="90"/>
        <v/>
      </c>
      <c r="BB133" s="35" t="str">
        <f>IFERROR(VLOOKUP(BA133,INSTRUCTION!$J$1:$K$101,2),"")</f>
        <v/>
      </c>
      <c r="BC133" s="36" t="str">
        <f t="shared" si="91"/>
        <v/>
      </c>
      <c r="BD133" s="18"/>
      <c r="BE133" s="40"/>
      <c r="BF133" s="36" t="str">
        <f t="shared" si="92"/>
        <v/>
      </c>
      <c r="BG133" s="18"/>
      <c r="BH133" s="36" t="str">
        <f t="shared" si="93"/>
        <v/>
      </c>
      <c r="BI133" s="18"/>
      <c r="BJ133" s="36" t="str">
        <f t="shared" si="94"/>
        <v/>
      </c>
      <c r="BK133" s="36" t="str">
        <f t="shared" si="95"/>
        <v/>
      </c>
      <c r="BL133" s="35" t="str">
        <f>IFERROR(VLOOKUP(BK133,INSTRUCTION!$J$1:$K$101,2),"")</f>
        <v/>
      </c>
      <c r="BM133" s="36" t="str">
        <f t="shared" si="96"/>
        <v/>
      </c>
      <c r="BN133" s="36" t="str">
        <f>IFERROR(SUMPRODUCT(LARGE((N133,W133,AG133,AQ133,BA133,BK133),{1,2,3,4,5})),"")</f>
        <v/>
      </c>
      <c r="BO133" s="36" t="str">
        <f t="shared" si="97"/>
        <v/>
      </c>
      <c r="BP133" s="36" t="str">
        <f t="shared" si="66"/>
        <v/>
      </c>
      <c r="BQ133" s="45" t="str">
        <f t="shared" si="98"/>
        <v/>
      </c>
    </row>
    <row r="134" spans="1:69" x14ac:dyDescent="0.3">
      <c r="A134" s="17">
        <v>132</v>
      </c>
      <c r="B134" s="18"/>
      <c r="C134" s="18"/>
      <c r="D134" s="19"/>
      <c r="E134" s="20"/>
      <c r="F134" s="21"/>
      <c r="G134" s="22"/>
      <c r="H134" s="31">
        <v>80</v>
      </c>
      <c r="I134" s="25">
        <v>20</v>
      </c>
      <c r="J134" s="40"/>
      <c r="K134" s="36" t="str">
        <f t="shared" si="67"/>
        <v/>
      </c>
      <c r="L134" s="18"/>
      <c r="M134" s="36" t="str">
        <f t="shared" si="68"/>
        <v/>
      </c>
      <c r="N134" s="36" t="str">
        <f t="shared" si="69"/>
        <v/>
      </c>
      <c r="O134" s="35" t="str">
        <f>IFERROR(VLOOKUP(N134,INSTRUCTION!$J$1:$K$101,2),"")</f>
        <v/>
      </c>
      <c r="P134" s="36" t="str">
        <f t="shared" si="70"/>
        <v/>
      </c>
      <c r="Q134" s="37" t="str">
        <f t="shared" si="71"/>
        <v/>
      </c>
      <c r="R134" s="36" t="str">
        <f t="shared" si="72"/>
        <v/>
      </c>
      <c r="S134" s="18"/>
      <c r="T134" s="36" t="str">
        <f t="shared" si="73"/>
        <v/>
      </c>
      <c r="U134" s="18"/>
      <c r="V134" s="36" t="str">
        <f t="shared" si="74"/>
        <v/>
      </c>
      <c r="W134" s="36" t="str">
        <f t="shared" si="75"/>
        <v/>
      </c>
      <c r="X134" s="35" t="str">
        <f>IFERROR(VLOOKUP(W134,INSTRUCTION!$J$1:$K$101,2),"")</f>
        <v/>
      </c>
      <c r="Y134" s="36" t="str">
        <f t="shared" si="76"/>
        <v/>
      </c>
      <c r="Z134" s="18"/>
      <c r="AA134" s="18"/>
      <c r="AB134" s="36" t="str">
        <f t="shared" si="77"/>
        <v/>
      </c>
      <c r="AC134" s="18"/>
      <c r="AD134" s="36" t="str">
        <f t="shared" si="78"/>
        <v/>
      </c>
      <c r="AE134" s="18"/>
      <c r="AF134" s="36" t="str">
        <f t="shared" si="79"/>
        <v/>
      </c>
      <c r="AG134" s="36" t="str">
        <f t="shared" si="80"/>
        <v/>
      </c>
      <c r="AH134" s="35" t="str">
        <f>IFERROR(VLOOKUP(AG134,INSTRUCTION!$J$1:$K$101,2),"")</f>
        <v/>
      </c>
      <c r="AI134" s="36" t="str">
        <f t="shared" si="81"/>
        <v/>
      </c>
      <c r="AJ134" s="18"/>
      <c r="AK134" s="18"/>
      <c r="AL134" s="36" t="str">
        <f t="shared" si="82"/>
        <v/>
      </c>
      <c r="AM134" s="40"/>
      <c r="AN134" s="36" t="str">
        <f t="shared" si="83"/>
        <v/>
      </c>
      <c r="AO134" s="18"/>
      <c r="AP134" s="36" t="str">
        <f t="shared" si="84"/>
        <v/>
      </c>
      <c r="AQ134" s="36" t="str">
        <f t="shared" si="85"/>
        <v/>
      </c>
      <c r="AR134" s="35" t="str">
        <f>IFERROR(VLOOKUP(AQ134,INSTRUCTION!$J$1:$K$101,2),"")</f>
        <v/>
      </c>
      <c r="AS134" s="36" t="str">
        <f t="shared" si="86"/>
        <v/>
      </c>
      <c r="AT134" s="18"/>
      <c r="AU134" s="18"/>
      <c r="AV134" s="36" t="str">
        <f t="shared" si="87"/>
        <v/>
      </c>
      <c r="AW134" s="18"/>
      <c r="AX134" s="36" t="str">
        <f t="shared" si="88"/>
        <v/>
      </c>
      <c r="AY134" s="18"/>
      <c r="AZ134" s="36" t="str">
        <f t="shared" si="89"/>
        <v/>
      </c>
      <c r="BA134" s="36" t="str">
        <f t="shared" si="90"/>
        <v/>
      </c>
      <c r="BB134" s="35" t="str">
        <f>IFERROR(VLOOKUP(BA134,INSTRUCTION!$J$1:$K$101,2),"")</f>
        <v/>
      </c>
      <c r="BC134" s="36" t="str">
        <f t="shared" si="91"/>
        <v/>
      </c>
      <c r="BD134" s="18"/>
      <c r="BE134" s="40"/>
      <c r="BF134" s="36" t="str">
        <f t="shared" si="92"/>
        <v/>
      </c>
      <c r="BG134" s="18"/>
      <c r="BH134" s="36" t="str">
        <f t="shared" si="93"/>
        <v/>
      </c>
      <c r="BI134" s="18"/>
      <c r="BJ134" s="36" t="str">
        <f t="shared" si="94"/>
        <v/>
      </c>
      <c r="BK134" s="36" t="str">
        <f t="shared" si="95"/>
        <v/>
      </c>
      <c r="BL134" s="35" t="str">
        <f>IFERROR(VLOOKUP(BK134,INSTRUCTION!$J$1:$K$101,2),"")</f>
        <v/>
      </c>
      <c r="BM134" s="36" t="str">
        <f t="shared" si="96"/>
        <v/>
      </c>
      <c r="BN134" s="36" t="str">
        <f>IFERROR(SUMPRODUCT(LARGE((N134,W134,AG134,AQ134,BA134,BK134),{1,2,3,4,5})),"")</f>
        <v/>
      </c>
      <c r="BO134" s="36" t="str">
        <f t="shared" si="97"/>
        <v/>
      </c>
      <c r="BP134" s="36" t="str">
        <f t="shared" ref="BP134:BP197" si="99">IF(BO134="","",IF(BO134&gt;=90,"O",IF(BO134&gt;=80,"A+",IF(BO134&gt;=70,"A",IF(BO134&gt;=60,"B+",IF(BO134&gt;=50,"B",IF(BO134&gt;=40,"C",IF(BO134&gt;=30,"P",IF(BO134=0,"","F")))))))))</f>
        <v/>
      </c>
      <c r="BQ134" s="45" t="str">
        <f t="shared" si="98"/>
        <v/>
      </c>
    </row>
    <row r="135" spans="1:69" x14ac:dyDescent="0.3">
      <c r="A135" s="17">
        <v>133</v>
      </c>
      <c r="B135" s="18"/>
      <c r="C135" s="18"/>
      <c r="D135" s="19"/>
      <c r="E135" s="20"/>
      <c r="F135" s="21"/>
      <c r="G135" s="22"/>
      <c r="H135" s="31">
        <v>80</v>
      </c>
      <c r="I135" s="25">
        <v>20</v>
      </c>
      <c r="J135" s="40"/>
      <c r="K135" s="36" t="str">
        <f t="shared" si="67"/>
        <v/>
      </c>
      <c r="L135" s="18"/>
      <c r="M135" s="36" t="str">
        <f t="shared" si="68"/>
        <v/>
      </c>
      <c r="N135" s="36" t="str">
        <f t="shared" si="69"/>
        <v/>
      </c>
      <c r="O135" s="35" t="str">
        <f>IFERROR(VLOOKUP(N135,INSTRUCTION!$J$1:$K$101,2),"")</f>
        <v/>
      </c>
      <c r="P135" s="36" t="str">
        <f t="shared" si="70"/>
        <v/>
      </c>
      <c r="Q135" s="37" t="str">
        <f t="shared" si="71"/>
        <v/>
      </c>
      <c r="R135" s="36" t="str">
        <f t="shared" si="72"/>
        <v/>
      </c>
      <c r="S135" s="18"/>
      <c r="T135" s="36" t="str">
        <f t="shared" si="73"/>
        <v/>
      </c>
      <c r="U135" s="18"/>
      <c r="V135" s="36" t="str">
        <f t="shared" si="74"/>
        <v/>
      </c>
      <c r="W135" s="36" t="str">
        <f t="shared" si="75"/>
        <v/>
      </c>
      <c r="X135" s="35" t="str">
        <f>IFERROR(VLOOKUP(W135,INSTRUCTION!$J$1:$K$101,2),"")</f>
        <v/>
      </c>
      <c r="Y135" s="36" t="str">
        <f t="shared" si="76"/>
        <v/>
      </c>
      <c r="Z135" s="18"/>
      <c r="AA135" s="18"/>
      <c r="AB135" s="36" t="str">
        <f t="shared" si="77"/>
        <v/>
      </c>
      <c r="AC135" s="18"/>
      <c r="AD135" s="36" t="str">
        <f t="shared" si="78"/>
        <v/>
      </c>
      <c r="AE135" s="18"/>
      <c r="AF135" s="36" t="str">
        <f t="shared" si="79"/>
        <v/>
      </c>
      <c r="AG135" s="36" t="str">
        <f t="shared" si="80"/>
        <v/>
      </c>
      <c r="AH135" s="35" t="str">
        <f>IFERROR(VLOOKUP(AG135,INSTRUCTION!$J$1:$K$101,2),"")</f>
        <v/>
      </c>
      <c r="AI135" s="36" t="str">
        <f t="shared" si="81"/>
        <v/>
      </c>
      <c r="AJ135" s="18"/>
      <c r="AK135" s="18"/>
      <c r="AL135" s="36" t="str">
        <f t="shared" si="82"/>
        <v/>
      </c>
      <c r="AM135" s="40"/>
      <c r="AN135" s="36" t="str">
        <f t="shared" si="83"/>
        <v/>
      </c>
      <c r="AO135" s="18"/>
      <c r="AP135" s="36" t="str">
        <f t="shared" si="84"/>
        <v/>
      </c>
      <c r="AQ135" s="36" t="str">
        <f t="shared" si="85"/>
        <v/>
      </c>
      <c r="AR135" s="35" t="str">
        <f>IFERROR(VLOOKUP(AQ135,INSTRUCTION!$J$1:$K$101,2),"")</f>
        <v/>
      </c>
      <c r="AS135" s="36" t="str">
        <f t="shared" si="86"/>
        <v/>
      </c>
      <c r="AT135" s="18"/>
      <c r="AU135" s="18"/>
      <c r="AV135" s="36" t="str">
        <f t="shared" si="87"/>
        <v/>
      </c>
      <c r="AW135" s="18"/>
      <c r="AX135" s="36" t="str">
        <f t="shared" si="88"/>
        <v/>
      </c>
      <c r="AY135" s="18"/>
      <c r="AZ135" s="36" t="str">
        <f t="shared" si="89"/>
        <v/>
      </c>
      <c r="BA135" s="36" t="str">
        <f t="shared" si="90"/>
        <v/>
      </c>
      <c r="BB135" s="35" t="str">
        <f>IFERROR(VLOOKUP(BA135,INSTRUCTION!$J$1:$K$101,2),"")</f>
        <v/>
      </c>
      <c r="BC135" s="36" t="str">
        <f t="shared" si="91"/>
        <v/>
      </c>
      <c r="BD135" s="18"/>
      <c r="BE135" s="40"/>
      <c r="BF135" s="36" t="str">
        <f t="shared" si="92"/>
        <v/>
      </c>
      <c r="BG135" s="18"/>
      <c r="BH135" s="36" t="str">
        <f t="shared" si="93"/>
        <v/>
      </c>
      <c r="BI135" s="18"/>
      <c r="BJ135" s="36" t="str">
        <f t="shared" si="94"/>
        <v/>
      </c>
      <c r="BK135" s="36" t="str">
        <f t="shared" si="95"/>
        <v/>
      </c>
      <c r="BL135" s="35" t="str">
        <f>IFERROR(VLOOKUP(BK135,INSTRUCTION!$J$1:$K$101,2),"")</f>
        <v/>
      </c>
      <c r="BM135" s="36" t="str">
        <f t="shared" si="96"/>
        <v/>
      </c>
      <c r="BN135" s="36" t="str">
        <f>IFERROR(SUMPRODUCT(LARGE((N135,W135,AG135,AQ135,BA135,BK135),{1,2,3,4,5})),"")</f>
        <v/>
      </c>
      <c r="BO135" s="36" t="str">
        <f t="shared" si="97"/>
        <v/>
      </c>
      <c r="BP135" s="36" t="str">
        <f t="shared" si="99"/>
        <v/>
      </c>
      <c r="BQ135" s="45" t="str">
        <f t="shared" si="98"/>
        <v/>
      </c>
    </row>
    <row r="136" spans="1:69" x14ac:dyDescent="0.3">
      <c r="A136" s="17">
        <v>134</v>
      </c>
      <c r="B136" s="18"/>
      <c r="C136" s="18"/>
      <c r="D136" s="19"/>
      <c r="E136" s="20"/>
      <c r="F136" s="21"/>
      <c r="G136" s="22"/>
      <c r="H136" s="31">
        <v>80</v>
      </c>
      <c r="I136" s="25">
        <v>20</v>
      </c>
      <c r="J136" s="40"/>
      <c r="K136" s="36" t="str">
        <f t="shared" si="67"/>
        <v/>
      </c>
      <c r="L136" s="18"/>
      <c r="M136" s="36" t="str">
        <f t="shared" si="68"/>
        <v/>
      </c>
      <c r="N136" s="36" t="str">
        <f t="shared" si="69"/>
        <v/>
      </c>
      <c r="O136" s="35" t="str">
        <f>IFERROR(VLOOKUP(N136,INSTRUCTION!$J$1:$K$101,2),"")</f>
        <v/>
      </c>
      <c r="P136" s="36" t="str">
        <f t="shared" si="70"/>
        <v/>
      </c>
      <c r="Q136" s="37" t="str">
        <f t="shared" si="71"/>
        <v/>
      </c>
      <c r="R136" s="36" t="str">
        <f t="shared" si="72"/>
        <v/>
      </c>
      <c r="S136" s="18"/>
      <c r="T136" s="36" t="str">
        <f t="shared" si="73"/>
        <v/>
      </c>
      <c r="U136" s="18"/>
      <c r="V136" s="36" t="str">
        <f t="shared" si="74"/>
        <v/>
      </c>
      <c r="W136" s="36" t="str">
        <f t="shared" si="75"/>
        <v/>
      </c>
      <c r="X136" s="35" t="str">
        <f>IFERROR(VLOOKUP(W136,INSTRUCTION!$J$1:$K$101,2),"")</f>
        <v/>
      </c>
      <c r="Y136" s="36" t="str">
        <f t="shared" si="76"/>
        <v/>
      </c>
      <c r="Z136" s="18"/>
      <c r="AA136" s="18"/>
      <c r="AB136" s="36" t="str">
        <f t="shared" si="77"/>
        <v/>
      </c>
      <c r="AC136" s="18"/>
      <c r="AD136" s="36" t="str">
        <f t="shared" si="78"/>
        <v/>
      </c>
      <c r="AE136" s="18"/>
      <c r="AF136" s="36" t="str">
        <f t="shared" si="79"/>
        <v/>
      </c>
      <c r="AG136" s="36" t="str">
        <f t="shared" si="80"/>
        <v/>
      </c>
      <c r="AH136" s="35" t="str">
        <f>IFERROR(VLOOKUP(AG136,INSTRUCTION!$J$1:$K$101,2),"")</f>
        <v/>
      </c>
      <c r="AI136" s="36" t="str">
        <f t="shared" si="81"/>
        <v/>
      </c>
      <c r="AJ136" s="18"/>
      <c r="AK136" s="18"/>
      <c r="AL136" s="36" t="str">
        <f t="shared" si="82"/>
        <v/>
      </c>
      <c r="AM136" s="40"/>
      <c r="AN136" s="36" t="str">
        <f t="shared" si="83"/>
        <v/>
      </c>
      <c r="AO136" s="18"/>
      <c r="AP136" s="36" t="str">
        <f t="shared" si="84"/>
        <v/>
      </c>
      <c r="AQ136" s="36" t="str">
        <f t="shared" si="85"/>
        <v/>
      </c>
      <c r="AR136" s="35" t="str">
        <f>IFERROR(VLOOKUP(AQ136,INSTRUCTION!$J$1:$K$101,2),"")</f>
        <v/>
      </c>
      <c r="AS136" s="36" t="str">
        <f t="shared" si="86"/>
        <v/>
      </c>
      <c r="AT136" s="18"/>
      <c r="AU136" s="18"/>
      <c r="AV136" s="36" t="str">
        <f t="shared" si="87"/>
        <v/>
      </c>
      <c r="AW136" s="18"/>
      <c r="AX136" s="36" t="str">
        <f t="shared" si="88"/>
        <v/>
      </c>
      <c r="AY136" s="18"/>
      <c r="AZ136" s="36" t="str">
        <f t="shared" si="89"/>
        <v/>
      </c>
      <c r="BA136" s="36" t="str">
        <f t="shared" si="90"/>
        <v/>
      </c>
      <c r="BB136" s="35" t="str">
        <f>IFERROR(VLOOKUP(BA136,INSTRUCTION!$J$1:$K$101,2),"")</f>
        <v/>
      </c>
      <c r="BC136" s="36" t="str">
        <f t="shared" si="91"/>
        <v/>
      </c>
      <c r="BD136" s="18"/>
      <c r="BE136" s="40"/>
      <c r="BF136" s="36" t="str">
        <f t="shared" si="92"/>
        <v/>
      </c>
      <c r="BG136" s="18"/>
      <c r="BH136" s="36" t="str">
        <f t="shared" si="93"/>
        <v/>
      </c>
      <c r="BI136" s="18"/>
      <c r="BJ136" s="36" t="str">
        <f t="shared" si="94"/>
        <v/>
      </c>
      <c r="BK136" s="36" t="str">
        <f t="shared" si="95"/>
        <v/>
      </c>
      <c r="BL136" s="35" t="str">
        <f>IFERROR(VLOOKUP(BK136,INSTRUCTION!$J$1:$K$101,2),"")</f>
        <v/>
      </c>
      <c r="BM136" s="36" t="str">
        <f t="shared" si="96"/>
        <v/>
      </c>
      <c r="BN136" s="36" t="str">
        <f>IFERROR(SUMPRODUCT(LARGE((N136,W136,AG136,AQ136,BA136,BK136),{1,2,3,4,5})),"")</f>
        <v/>
      </c>
      <c r="BO136" s="36" t="str">
        <f t="shared" si="97"/>
        <v/>
      </c>
      <c r="BP136" s="36" t="str">
        <f t="shared" si="99"/>
        <v/>
      </c>
      <c r="BQ136" s="45" t="str">
        <f t="shared" si="98"/>
        <v/>
      </c>
    </row>
    <row r="137" spans="1:69" x14ac:dyDescent="0.3">
      <c r="A137" s="17">
        <v>135</v>
      </c>
      <c r="B137" s="18"/>
      <c r="C137" s="18"/>
      <c r="D137" s="19"/>
      <c r="E137" s="20"/>
      <c r="F137" s="21"/>
      <c r="G137" s="22"/>
      <c r="H137" s="31">
        <v>80</v>
      </c>
      <c r="I137" s="25">
        <v>20</v>
      </c>
      <c r="J137" s="40"/>
      <c r="K137" s="36" t="str">
        <f t="shared" si="67"/>
        <v/>
      </c>
      <c r="L137" s="18"/>
      <c r="M137" s="36" t="str">
        <f t="shared" si="68"/>
        <v/>
      </c>
      <c r="N137" s="36" t="str">
        <f t="shared" si="69"/>
        <v/>
      </c>
      <c r="O137" s="35" t="str">
        <f>IFERROR(VLOOKUP(N137,INSTRUCTION!$J$1:$K$101,2),"")</f>
        <v/>
      </c>
      <c r="P137" s="36" t="str">
        <f t="shared" si="70"/>
        <v/>
      </c>
      <c r="Q137" s="37" t="str">
        <f t="shared" si="71"/>
        <v/>
      </c>
      <c r="R137" s="36" t="str">
        <f t="shared" si="72"/>
        <v/>
      </c>
      <c r="S137" s="18"/>
      <c r="T137" s="36" t="str">
        <f t="shared" si="73"/>
        <v/>
      </c>
      <c r="U137" s="18"/>
      <c r="V137" s="36" t="str">
        <f t="shared" si="74"/>
        <v/>
      </c>
      <c r="W137" s="36" t="str">
        <f t="shared" si="75"/>
        <v/>
      </c>
      <c r="X137" s="35" t="str">
        <f>IFERROR(VLOOKUP(W137,INSTRUCTION!$J$1:$K$101,2),"")</f>
        <v/>
      </c>
      <c r="Y137" s="36" t="str">
        <f t="shared" si="76"/>
        <v/>
      </c>
      <c r="Z137" s="18"/>
      <c r="AA137" s="18"/>
      <c r="AB137" s="36" t="str">
        <f t="shared" si="77"/>
        <v/>
      </c>
      <c r="AC137" s="18"/>
      <c r="AD137" s="36" t="str">
        <f t="shared" si="78"/>
        <v/>
      </c>
      <c r="AE137" s="18"/>
      <c r="AF137" s="36" t="str">
        <f t="shared" si="79"/>
        <v/>
      </c>
      <c r="AG137" s="36" t="str">
        <f t="shared" si="80"/>
        <v/>
      </c>
      <c r="AH137" s="35" t="str">
        <f>IFERROR(VLOOKUP(AG137,INSTRUCTION!$J$1:$K$101,2),"")</f>
        <v/>
      </c>
      <c r="AI137" s="36" t="str">
        <f t="shared" si="81"/>
        <v/>
      </c>
      <c r="AJ137" s="18"/>
      <c r="AK137" s="18"/>
      <c r="AL137" s="36" t="str">
        <f t="shared" si="82"/>
        <v/>
      </c>
      <c r="AM137" s="40"/>
      <c r="AN137" s="36" t="str">
        <f t="shared" si="83"/>
        <v/>
      </c>
      <c r="AO137" s="18"/>
      <c r="AP137" s="36" t="str">
        <f t="shared" si="84"/>
        <v/>
      </c>
      <c r="AQ137" s="36" t="str">
        <f t="shared" si="85"/>
        <v/>
      </c>
      <c r="AR137" s="35" t="str">
        <f>IFERROR(VLOOKUP(AQ137,INSTRUCTION!$J$1:$K$101,2),"")</f>
        <v/>
      </c>
      <c r="AS137" s="36" t="str">
        <f t="shared" si="86"/>
        <v/>
      </c>
      <c r="AT137" s="18"/>
      <c r="AU137" s="18"/>
      <c r="AV137" s="36" t="str">
        <f t="shared" si="87"/>
        <v/>
      </c>
      <c r="AW137" s="18"/>
      <c r="AX137" s="36" t="str">
        <f t="shared" si="88"/>
        <v/>
      </c>
      <c r="AY137" s="18"/>
      <c r="AZ137" s="36" t="str">
        <f t="shared" si="89"/>
        <v/>
      </c>
      <c r="BA137" s="36" t="str">
        <f t="shared" si="90"/>
        <v/>
      </c>
      <c r="BB137" s="35" t="str">
        <f>IFERROR(VLOOKUP(BA137,INSTRUCTION!$J$1:$K$101,2),"")</f>
        <v/>
      </c>
      <c r="BC137" s="36" t="str">
        <f t="shared" si="91"/>
        <v/>
      </c>
      <c r="BD137" s="18"/>
      <c r="BE137" s="40"/>
      <c r="BF137" s="36" t="str">
        <f t="shared" si="92"/>
        <v/>
      </c>
      <c r="BG137" s="18"/>
      <c r="BH137" s="36" t="str">
        <f t="shared" si="93"/>
        <v/>
      </c>
      <c r="BI137" s="18"/>
      <c r="BJ137" s="36" t="str">
        <f t="shared" si="94"/>
        <v/>
      </c>
      <c r="BK137" s="36" t="str">
        <f t="shared" si="95"/>
        <v/>
      </c>
      <c r="BL137" s="35" t="str">
        <f>IFERROR(VLOOKUP(BK137,INSTRUCTION!$J$1:$K$101,2),"")</f>
        <v/>
      </c>
      <c r="BM137" s="36" t="str">
        <f t="shared" si="96"/>
        <v/>
      </c>
      <c r="BN137" s="36" t="str">
        <f>IFERROR(SUMPRODUCT(LARGE((N137,W137,AG137,AQ137,BA137,BK137),{1,2,3,4,5})),"")</f>
        <v/>
      </c>
      <c r="BO137" s="36" t="str">
        <f t="shared" si="97"/>
        <v/>
      </c>
      <c r="BP137" s="36" t="str">
        <f t="shared" si="99"/>
        <v/>
      </c>
      <c r="BQ137" s="45" t="str">
        <f t="shared" si="98"/>
        <v/>
      </c>
    </row>
    <row r="138" spans="1:69" x14ac:dyDescent="0.3">
      <c r="A138" s="17">
        <v>136</v>
      </c>
      <c r="B138" s="18"/>
      <c r="C138" s="18"/>
      <c r="D138" s="19"/>
      <c r="E138" s="20"/>
      <c r="F138" s="21"/>
      <c r="G138" s="22"/>
      <c r="H138" s="31">
        <v>80</v>
      </c>
      <c r="I138" s="25">
        <v>20</v>
      </c>
      <c r="J138" s="40"/>
      <c r="K138" s="36" t="str">
        <f t="shared" si="67"/>
        <v/>
      </c>
      <c r="L138" s="18"/>
      <c r="M138" s="36" t="str">
        <f t="shared" si="68"/>
        <v/>
      </c>
      <c r="N138" s="36" t="str">
        <f t="shared" si="69"/>
        <v/>
      </c>
      <c r="O138" s="35" t="str">
        <f>IFERROR(VLOOKUP(N138,INSTRUCTION!$J$1:$K$101,2),"")</f>
        <v/>
      </c>
      <c r="P138" s="36" t="str">
        <f t="shared" si="70"/>
        <v/>
      </c>
      <c r="Q138" s="37" t="str">
        <f t="shared" si="71"/>
        <v/>
      </c>
      <c r="R138" s="36" t="str">
        <f t="shared" si="72"/>
        <v/>
      </c>
      <c r="S138" s="18"/>
      <c r="T138" s="36" t="str">
        <f t="shared" si="73"/>
        <v/>
      </c>
      <c r="U138" s="18"/>
      <c r="V138" s="36" t="str">
        <f t="shared" si="74"/>
        <v/>
      </c>
      <c r="W138" s="36" t="str">
        <f t="shared" si="75"/>
        <v/>
      </c>
      <c r="X138" s="35" t="str">
        <f>IFERROR(VLOOKUP(W138,INSTRUCTION!$J$1:$K$101,2),"")</f>
        <v/>
      </c>
      <c r="Y138" s="36" t="str">
        <f t="shared" si="76"/>
        <v/>
      </c>
      <c r="Z138" s="18"/>
      <c r="AA138" s="18"/>
      <c r="AB138" s="36" t="str">
        <f t="shared" si="77"/>
        <v/>
      </c>
      <c r="AC138" s="18"/>
      <c r="AD138" s="36" t="str">
        <f t="shared" si="78"/>
        <v/>
      </c>
      <c r="AE138" s="18"/>
      <c r="AF138" s="36" t="str">
        <f t="shared" si="79"/>
        <v/>
      </c>
      <c r="AG138" s="36" t="str">
        <f t="shared" si="80"/>
        <v/>
      </c>
      <c r="AH138" s="35" t="str">
        <f>IFERROR(VLOOKUP(AG138,INSTRUCTION!$J$1:$K$101,2),"")</f>
        <v/>
      </c>
      <c r="AI138" s="36" t="str">
        <f t="shared" si="81"/>
        <v/>
      </c>
      <c r="AJ138" s="18"/>
      <c r="AK138" s="18"/>
      <c r="AL138" s="36" t="str">
        <f t="shared" si="82"/>
        <v/>
      </c>
      <c r="AM138" s="40"/>
      <c r="AN138" s="36" t="str">
        <f t="shared" si="83"/>
        <v/>
      </c>
      <c r="AO138" s="18"/>
      <c r="AP138" s="36" t="str">
        <f t="shared" si="84"/>
        <v/>
      </c>
      <c r="AQ138" s="36" t="str">
        <f t="shared" si="85"/>
        <v/>
      </c>
      <c r="AR138" s="35" t="str">
        <f>IFERROR(VLOOKUP(AQ138,INSTRUCTION!$J$1:$K$101,2),"")</f>
        <v/>
      </c>
      <c r="AS138" s="36" t="str">
        <f t="shared" si="86"/>
        <v/>
      </c>
      <c r="AT138" s="18"/>
      <c r="AU138" s="18"/>
      <c r="AV138" s="36" t="str">
        <f t="shared" si="87"/>
        <v/>
      </c>
      <c r="AW138" s="18"/>
      <c r="AX138" s="36" t="str">
        <f t="shared" si="88"/>
        <v/>
      </c>
      <c r="AY138" s="18"/>
      <c r="AZ138" s="36" t="str">
        <f t="shared" si="89"/>
        <v/>
      </c>
      <c r="BA138" s="36" t="str">
        <f t="shared" si="90"/>
        <v/>
      </c>
      <c r="BB138" s="35" t="str">
        <f>IFERROR(VLOOKUP(BA138,INSTRUCTION!$J$1:$K$101,2),"")</f>
        <v/>
      </c>
      <c r="BC138" s="36" t="str">
        <f t="shared" si="91"/>
        <v/>
      </c>
      <c r="BD138" s="18"/>
      <c r="BE138" s="40"/>
      <c r="BF138" s="36" t="str">
        <f t="shared" si="92"/>
        <v/>
      </c>
      <c r="BG138" s="18"/>
      <c r="BH138" s="36" t="str">
        <f t="shared" si="93"/>
        <v/>
      </c>
      <c r="BI138" s="18"/>
      <c r="BJ138" s="36" t="str">
        <f t="shared" si="94"/>
        <v/>
      </c>
      <c r="BK138" s="36" t="str">
        <f t="shared" si="95"/>
        <v/>
      </c>
      <c r="BL138" s="35" t="str">
        <f>IFERROR(VLOOKUP(BK138,INSTRUCTION!$J$1:$K$101,2),"")</f>
        <v/>
      </c>
      <c r="BM138" s="36" t="str">
        <f t="shared" si="96"/>
        <v/>
      </c>
      <c r="BN138" s="36" t="str">
        <f>IFERROR(SUMPRODUCT(LARGE((N138,W138,AG138,AQ138,BA138,BK138),{1,2,3,4,5})),"")</f>
        <v/>
      </c>
      <c r="BO138" s="36" t="str">
        <f t="shared" si="97"/>
        <v/>
      </c>
      <c r="BP138" s="36" t="str">
        <f t="shared" si="99"/>
        <v/>
      </c>
      <c r="BQ138" s="45" t="str">
        <f t="shared" si="98"/>
        <v/>
      </c>
    </row>
    <row r="139" spans="1:69" x14ac:dyDescent="0.3">
      <c r="A139" s="17">
        <v>137</v>
      </c>
      <c r="B139" s="18"/>
      <c r="C139" s="18"/>
      <c r="D139" s="19"/>
      <c r="E139" s="20"/>
      <c r="F139" s="21"/>
      <c r="G139" s="22"/>
      <c r="H139" s="31">
        <v>80</v>
      </c>
      <c r="I139" s="25">
        <v>20</v>
      </c>
      <c r="J139" s="40"/>
      <c r="K139" s="36" t="str">
        <f t="shared" si="67"/>
        <v/>
      </c>
      <c r="L139" s="18"/>
      <c r="M139" s="36" t="str">
        <f t="shared" si="68"/>
        <v/>
      </c>
      <c r="N139" s="36" t="str">
        <f t="shared" si="69"/>
        <v/>
      </c>
      <c r="O139" s="35" t="str">
        <f>IFERROR(VLOOKUP(N139,INSTRUCTION!$J$1:$K$101,2),"")</f>
        <v/>
      </c>
      <c r="P139" s="36" t="str">
        <f t="shared" si="70"/>
        <v/>
      </c>
      <c r="Q139" s="37" t="str">
        <f t="shared" si="71"/>
        <v/>
      </c>
      <c r="R139" s="36" t="str">
        <f t="shared" si="72"/>
        <v/>
      </c>
      <c r="S139" s="18"/>
      <c r="T139" s="36" t="str">
        <f t="shared" si="73"/>
        <v/>
      </c>
      <c r="U139" s="18"/>
      <c r="V139" s="36" t="str">
        <f t="shared" si="74"/>
        <v/>
      </c>
      <c r="W139" s="36" t="str">
        <f t="shared" si="75"/>
        <v/>
      </c>
      <c r="X139" s="35" t="str">
        <f>IFERROR(VLOOKUP(W139,INSTRUCTION!$J$1:$K$101,2),"")</f>
        <v/>
      </c>
      <c r="Y139" s="36" t="str">
        <f t="shared" si="76"/>
        <v/>
      </c>
      <c r="Z139" s="18"/>
      <c r="AA139" s="18"/>
      <c r="AB139" s="36" t="str">
        <f t="shared" si="77"/>
        <v/>
      </c>
      <c r="AC139" s="18"/>
      <c r="AD139" s="36" t="str">
        <f t="shared" si="78"/>
        <v/>
      </c>
      <c r="AE139" s="18"/>
      <c r="AF139" s="36" t="str">
        <f t="shared" si="79"/>
        <v/>
      </c>
      <c r="AG139" s="36" t="str">
        <f t="shared" si="80"/>
        <v/>
      </c>
      <c r="AH139" s="35" t="str">
        <f>IFERROR(VLOOKUP(AG139,INSTRUCTION!$J$1:$K$101,2),"")</f>
        <v/>
      </c>
      <c r="AI139" s="36" t="str">
        <f t="shared" si="81"/>
        <v/>
      </c>
      <c r="AJ139" s="18"/>
      <c r="AK139" s="18"/>
      <c r="AL139" s="36" t="str">
        <f t="shared" si="82"/>
        <v/>
      </c>
      <c r="AM139" s="40"/>
      <c r="AN139" s="36" t="str">
        <f t="shared" si="83"/>
        <v/>
      </c>
      <c r="AO139" s="18"/>
      <c r="AP139" s="36" t="str">
        <f t="shared" si="84"/>
        <v/>
      </c>
      <c r="AQ139" s="36" t="str">
        <f t="shared" si="85"/>
        <v/>
      </c>
      <c r="AR139" s="35" t="str">
        <f>IFERROR(VLOOKUP(AQ139,INSTRUCTION!$J$1:$K$101,2),"")</f>
        <v/>
      </c>
      <c r="AS139" s="36" t="str">
        <f t="shared" si="86"/>
        <v/>
      </c>
      <c r="AT139" s="18"/>
      <c r="AU139" s="18"/>
      <c r="AV139" s="36" t="str">
        <f t="shared" si="87"/>
        <v/>
      </c>
      <c r="AW139" s="18"/>
      <c r="AX139" s="36" t="str">
        <f t="shared" si="88"/>
        <v/>
      </c>
      <c r="AY139" s="18"/>
      <c r="AZ139" s="36" t="str">
        <f t="shared" si="89"/>
        <v/>
      </c>
      <c r="BA139" s="36" t="str">
        <f t="shared" si="90"/>
        <v/>
      </c>
      <c r="BB139" s="35" t="str">
        <f>IFERROR(VLOOKUP(BA139,INSTRUCTION!$J$1:$K$101,2),"")</f>
        <v/>
      </c>
      <c r="BC139" s="36" t="str">
        <f t="shared" si="91"/>
        <v/>
      </c>
      <c r="BD139" s="18"/>
      <c r="BE139" s="40"/>
      <c r="BF139" s="36" t="str">
        <f t="shared" si="92"/>
        <v/>
      </c>
      <c r="BG139" s="18"/>
      <c r="BH139" s="36" t="str">
        <f t="shared" si="93"/>
        <v/>
      </c>
      <c r="BI139" s="18"/>
      <c r="BJ139" s="36" t="str">
        <f t="shared" si="94"/>
        <v/>
      </c>
      <c r="BK139" s="36" t="str">
        <f t="shared" si="95"/>
        <v/>
      </c>
      <c r="BL139" s="35" t="str">
        <f>IFERROR(VLOOKUP(BK139,INSTRUCTION!$J$1:$K$101,2),"")</f>
        <v/>
      </c>
      <c r="BM139" s="36" t="str">
        <f t="shared" si="96"/>
        <v/>
      </c>
      <c r="BN139" s="36" t="str">
        <f>IFERROR(SUMPRODUCT(LARGE((N139,W139,AG139,AQ139,BA139,BK139),{1,2,3,4,5})),"")</f>
        <v/>
      </c>
      <c r="BO139" s="36" t="str">
        <f t="shared" si="97"/>
        <v/>
      </c>
      <c r="BP139" s="36" t="str">
        <f t="shared" si="99"/>
        <v/>
      </c>
      <c r="BQ139" s="45" t="str">
        <f t="shared" si="98"/>
        <v/>
      </c>
    </row>
    <row r="140" spans="1:69" x14ac:dyDescent="0.3">
      <c r="A140" s="17">
        <v>138</v>
      </c>
      <c r="B140" s="18"/>
      <c r="C140" s="18"/>
      <c r="D140" s="19"/>
      <c r="E140" s="20"/>
      <c r="F140" s="21"/>
      <c r="G140" s="22"/>
      <c r="H140" s="31">
        <v>80</v>
      </c>
      <c r="I140" s="25">
        <v>20</v>
      </c>
      <c r="J140" s="40"/>
      <c r="K140" s="36" t="str">
        <f t="shared" si="67"/>
        <v/>
      </c>
      <c r="L140" s="18"/>
      <c r="M140" s="36" t="str">
        <f t="shared" si="68"/>
        <v/>
      </c>
      <c r="N140" s="36" t="str">
        <f t="shared" si="69"/>
        <v/>
      </c>
      <c r="O140" s="35" t="str">
        <f>IFERROR(VLOOKUP(N140,INSTRUCTION!$J$1:$K$101,2),"")</f>
        <v/>
      </c>
      <c r="P140" s="36" t="str">
        <f t="shared" si="70"/>
        <v/>
      </c>
      <c r="Q140" s="37" t="str">
        <f t="shared" si="71"/>
        <v/>
      </c>
      <c r="R140" s="36" t="str">
        <f t="shared" si="72"/>
        <v/>
      </c>
      <c r="S140" s="18"/>
      <c r="T140" s="36" t="str">
        <f t="shared" si="73"/>
        <v/>
      </c>
      <c r="U140" s="18"/>
      <c r="V140" s="36" t="str">
        <f t="shared" si="74"/>
        <v/>
      </c>
      <c r="W140" s="36" t="str">
        <f t="shared" si="75"/>
        <v/>
      </c>
      <c r="X140" s="35" t="str">
        <f>IFERROR(VLOOKUP(W140,INSTRUCTION!$J$1:$K$101,2),"")</f>
        <v/>
      </c>
      <c r="Y140" s="36" t="str">
        <f t="shared" si="76"/>
        <v/>
      </c>
      <c r="Z140" s="18"/>
      <c r="AA140" s="18"/>
      <c r="AB140" s="36" t="str">
        <f t="shared" si="77"/>
        <v/>
      </c>
      <c r="AC140" s="18"/>
      <c r="AD140" s="36" t="str">
        <f t="shared" si="78"/>
        <v/>
      </c>
      <c r="AE140" s="18"/>
      <c r="AF140" s="36" t="str">
        <f t="shared" si="79"/>
        <v/>
      </c>
      <c r="AG140" s="36" t="str">
        <f t="shared" si="80"/>
        <v/>
      </c>
      <c r="AH140" s="35" t="str">
        <f>IFERROR(VLOOKUP(AG140,INSTRUCTION!$J$1:$K$101,2),"")</f>
        <v/>
      </c>
      <c r="AI140" s="36" t="str">
        <f t="shared" si="81"/>
        <v/>
      </c>
      <c r="AJ140" s="18"/>
      <c r="AK140" s="18"/>
      <c r="AL140" s="36" t="str">
        <f t="shared" si="82"/>
        <v/>
      </c>
      <c r="AM140" s="40"/>
      <c r="AN140" s="36" t="str">
        <f t="shared" si="83"/>
        <v/>
      </c>
      <c r="AO140" s="18"/>
      <c r="AP140" s="36" t="str">
        <f t="shared" si="84"/>
        <v/>
      </c>
      <c r="AQ140" s="36" t="str">
        <f t="shared" si="85"/>
        <v/>
      </c>
      <c r="AR140" s="35" t="str">
        <f>IFERROR(VLOOKUP(AQ140,INSTRUCTION!$J$1:$K$101,2),"")</f>
        <v/>
      </c>
      <c r="AS140" s="36" t="str">
        <f t="shared" si="86"/>
        <v/>
      </c>
      <c r="AT140" s="18"/>
      <c r="AU140" s="18"/>
      <c r="AV140" s="36" t="str">
        <f t="shared" si="87"/>
        <v/>
      </c>
      <c r="AW140" s="18"/>
      <c r="AX140" s="36" t="str">
        <f t="shared" si="88"/>
        <v/>
      </c>
      <c r="AY140" s="18"/>
      <c r="AZ140" s="36" t="str">
        <f t="shared" si="89"/>
        <v/>
      </c>
      <c r="BA140" s="36" t="str">
        <f t="shared" si="90"/>
        <v/>
      </c>
      <c r="BB140" s="35" t="str">
        <f>IFERROR(VLOOKUP(BA140,INSTRUCTION!$J$1:$K$101,2),"")</f>
        <v/>
      </c>
      <c r="BC140" s="36" t="str">
        <f t="shared" si="91"/>
        <v/>
      </c>
      <c r="BD140" s="18"/>
      <c r="BE140" s="40"/>
      <c r="BF140" s="36" t="str">
        <f t="shared" si="92"/>
        <v/>
      </c>
      <c r="BG140" s="18"/>
      <c r="BH140" s="36" t="str">
        <f t="shared" si="93"/>
        <v/>
      </c>
      <c r="BI140" s="18"/>
      <c r="BJ140" s="36" t="str">
        <f t="shared" si="94"/>
        <v/>
      </c>
      <c r="BK140" s="36" t="str">
        <f t="shared" si="95"/>
        <v/>
      </c>
      <c r="BL140" s="35" t="str">
        <f>IFERROR(VLOOKUP(BK140,INSTRUCTION!$J$1:$K$101,2),"")</f>
        <v/>
      </c>
      <c r="BM140" s="36" t="str">
        <f t="shared" si="96"/>
        <v/>
      </c>
      <c r="BN140" s="36" t="str">
        <f>IFERROR(SUMPRODUCT(LARGE((N140,W140,AG140,AQ140,BA140,BK140),{1,2,3,4,5})),"")</f>
        <v/>
      </c>
      <c r="BO140" s="36" t="str">
        <f t="shared" si="97"/>
        <v/>
      </c>
      <c r="BP140" s="36" t="str">
        <f t="shared" si="99"/>
        <v/>
      </c>
      <c r="BQ140" s="45" t="str">
        <f t="shared" si="98"/>
        <v/>
      </c>
    </row>
    <row r="141" spans="1:69" x14ac:dyDescent="0.3">
      <c r="A141" s="17">
        <v>139</v>
      </c>
      <c r="B141" s="18"/>
      <c r="C141" s="18"/>
      <c r="D141" s="19"/>
      <c r="E141" s="20"/>
      <c r="F141" s="21"/>
      <c r="G141" s="22"/>
      <c r="H141" s="31">
        <v>80</v>
      </c>
      <c r="I141" s="25">
        <v>20</v>
      </c>
      <c r="J141" s="40"/>
      <c r="K141" s="36" t="str">
        <f t="shared" si="67"/>
        <v/>
      </c>
      <c r="L141" s="18"/>
      <c r="M141" s="36" t="str">
        <f t="shared" si="68"/>
        <v/>
      </c>
      <c r="N141" s="36" t="str">
        <f t="shared" si="69"/>
        <v/>
      </c>
      <c r="O141" s="35" t="str">
        <f>IFERROR(VLOOKUP(N141,INSTRUCTION!$J$1:$K$101,2),"")</f>
        <v/>
      </c>
      <c r="P141" s="36" t="str">
        <f t="shared" si="70"/>
        <v/>
      </c>
      <c r="Q141" s="37" t="str">
        <f t="shared" si="71"/>
        <v/>
      </c>
      <c r="R141" s="36" t="str">
        <f t="shared" si="72"/>
        <v/>
      </c>
      <c r="S141" s="18"/>
      <c r="T141" s="36" t="str">
        <f t="shared" si="73"/>
        <v/>
      </c>
      <c r="U141" s="18"/>
      <c r="V141" s="36" t="str">
        <f t="shared" si="74"/>
        <v/>
      </c>
      <c r="W141" s="36" t="str">
        <f t="shared" si="75"/>
        <v/>
      </c>
      <c r="X141" s="35" t="str">
        <f>IFERROR(VLOOKUP(W141,INSTRUCTION!$J$1:$K$101,2),"")</f>
        <v/>
      </c>
      <c r="Y141" s="36" t="str">
        <f t="shared" si="76"/>
        <v/>
      </c>
      <c r="Z141" s="18"/>
      <c r="AA141" s="18"/>
      <c r="AB141" s="36" t="str">
        <f t="shared" si="77"/>
        <v/>
      </c>
      <c r="AC141" s="18"/>
      <c r="AD141" s="36" t="str">
        <f t="shared" si="78"/>
        <v/>
      </c>
      <c r="AE141" s="18"/>
      <c r="AF141" s="36" t="str">
        <f t="shared" si="79"/>
        <v/>
      </c>
      <c r="AG141" s="36" t="str">
        <f t="shared" si="80"/>
        <v/>
      </c>
      <c r="AH141" s="35" t="str">
        <f>IFERROR(VLOOKUP(AG141,INSTRUCTION!$J$1:$K$101,2),"")</f>
        <v/>
      </c>
      <c r="AI141" s="36" t="str">
        <f t="shared" si="81"/>
        <v/>
      </c>
      <c r="AJ141" s="18"/>
      <c r="AK141" s="18"/>
      <c r="AL141" s="36" t="str">
        <f t="shared" si="82"/>
        <v/>
      </c>
      <c r="AM141" s="40"/>
      <c r="AN141" s="36" t="str">
        <f t="shared" si="83"/>
        <v/>
      </c>
      <c r="AO141" s="18"/>
      <c r="AP141" s="36" t="str">
        <f t="shared" si="84"/>
        <v/>
      </c>
      <c r="AQ141" s="36" t="str">
        <f t="shared" si="85"/>
        <v/>
      </c>
      <c r="AR141" s="35" t="str">
        <f>IFERROR(VLOOKUP(AQ141,INSTRUCTION!$J$1:$K$101,2),"")</f>
        <v/>
      </c>
      <c r="AS141" s="36" t="str">
        <f t="shared" si="86"/>
        <v/>
      </c>
      <c r="AT141" s="18"/>
      <c r="AU141" s="18"/>
      <c r="AV141" s="36" t="str">
        <f t="shared" si="87"/>
        <v/>
      </c>
      <c r="AW141" s="18"/>
      <c r="AX141" s="36" t="str">
        <f t="shared" si="88"/>
        <v/>
      </c>
      <c r="AY141" s="18"/>
      <c r="AZ141" s="36" t="str">
        <f t="shared" si="89"/>
        <v/>
      </c>
      <c r="BA141" s="36" t="str">
        <f t="shared" si="90"/>
        <v/>
      </c>
      <c r="BB141" s="35" t="str">
        <f>IFERROR(VLOOKUP(BA141,INSTRUCTION!$J$1:$K$101,2),"")</f>
        <v/>
      </c>
      <c r="BC141" s="36" t="str">
        <f t="shared" si="91"/>
        <v/>
      </c>
      <c r="BD141" s="18"/>
      <c r="BE141" s="40"/>
      <c r="BF141" s="36" t="str">
        <f t="shared" si="92"/>
        <v/>
      </c>
      <c r="BG141" s="18"/>
      <c r="BH141" s="36" t="str">
        <f t="shared" si="93"/>
        <v/>
      </c>
      <c r="BI141" s="18"/>
      <c r="BJ141" s="36" t="str">
        <f t="shared" si="94"/>
        <v/>
      </c>
      <c r="BK141" s="36" t="str">
        <f t="shared" si="95"/>
        <v/>
      </c>
      <c r="BL141" s="35" t="str">
        <f>IFERROR(VLOOKUP(BK141,INSTRUCTION!$J$1:$K$101,2),"")</f>
        <v/>
      </c>
      <c r="BM141" s="36" t="str">
        <f t="shared" si="96"/>
        <v/>
      </c>
      <c r="BN141" s="36" t="str">
        <f>IFERROR(SUMPRODUCT(LARGE((N141,W141,AG141,AQ141,BA141,BK141),{1,2,3,4,5})),"")</f>
        <v/>
      </c>
      <c r="BO141" s="36" t="str">
        <f t="shared" si="97"/>
        <v/>
      </c>
      <c r="BP141" s="36" t="str">
        <f t="shared" si="99"/>
        <v/>
      </c>
      <c r="BQ141" s="45" t="str">
        <f t="shared" si="98"/>
        <v/>
      </c>
    </row>
    <row r="142" spans="1:69" x14ac:dyDescent="0.3">
      <c r="A142" s="17">
        <v>140</v>
      </c>
      <c r="B142" s="18"/>
      <c r="C142" s="18"/>
      <c r="D142" s="19"/>
      <c r="E142" s="20"/>
      <c r="F142" s="21"/>
      <c r="G142" s="22"/>
      <c r="H142" s="31">
        <v>80</v>
      </c>
      <c r="I142" s="25">
        <v>20</v>
      </c>
      <c r="J142" s="40"/>
      <c r="K142" s="36" t="str">
        <f t="shared" si="67"/>
        <v/>
      </c>
      <c r="L142" s="18"/>
      <c r="M142" s="36" t="str">
        <f t="shared" si="68"/>
        <v/>
      </c>
      <c r="N142" s="36" t="str">
        <f t="shared" si="69"/>
        <v/>
      </c>
      <c r="O142" s="35" t="str">
        <f>IFERROR(VLOOKUP(N142,INSTRUCTION!$J$1:$K$101,2),"")</f>
        <v/>
      </c>
      <c r="P142" s="36" t="str">
        <f t="shared" si="70"/>
        <v/>
      </c>
      <c r="Q142" s="37" t="str">
        <f t="shared" si="71"/>
        <v/>
      </c>
      <c r="R142" s="36" t="str">
        <f t="shared" si="72"/>
        <v/>
      </c>
      <c r="S142" s="18"/>
      <c r="T142" s="36" t="str">
        <f t="shared" si="73"/>
        <v/>
      </c>
      <c r="U142" s="18"/>
      <c r="V142" s="36" t="str">
        <f t="shared" si="74"/>
        <v/>
      </c>
      <c r="W142" s="36" t="str">
        <f t="shared" si="75"/>
        <v/>
      </c>
      <c r="X142" s="35" t="str">
        <f>IFERROR(VLOOKUP(W142,INSTRUCTION!$J$1:$K$101,2),"")</f>
        <v/>
      </c>
      <c r="Y142" s="36" t="str">
        <f t="shared" si="76"/>
        <v/>
      </c>
      <c r="Z142" s="18"/>
      <c r="AA142" s="18"/>
      <c r="AB142" s="36" t="str">
        <f t="shared" si="77"/>
        <v/>
      </c>
      <c r="AC142" s="18"/>
      <c r="AD142" s="36" t="str">
        <f t="shared" si="78"/>
        <v/>
      </c>
      <c r="AE142" s="18"/>
      <c r="AF142" s="36" t="str">
        <f t="shared" si="79"/>
        <v/>
      </c>
      <c r="AG142" s="36" t="str">
        <f t="shared" si="80"/>
        <v/>
      </c>
      <c r="AH142" s="35" t="str">
        <f>IFERROR(VLOOKUP(AG142,INSTRUCTION!$J$1:$K$101,2),"")</f>
        <v/>
      </c>
      <c r="AI142" s="36" t="str">
        <f t="shared" si="81"/>
        <v/>
      </c>
      <c r="AJ142" s="18"/>
      <c r="AK142" s="18"/>
      <c r="AL142" s="36" t="str">
        <f t="shared" si="82"/>
        <v/>
      </c>
      <c r="AM142" s="40"/>
      <c r="AN142" s="36" t="str">
        <f t="shared" si="83"/>
        <v/>
      </c>
      <c r="AO142" s="18"/>
      <c r="AP142" s="36" t="str">
        <f t="shared" si="84"/>
        <v/>
      </c>
      <c r="AQ142" s="36" t="str">
        <f t="shared" si="85"/>
        <v/>
      </c>
      <c r="AR142" s="35" t="str">
        <f>IFERROR(VLOOKUP(AQ142,INSTRUCTION!$J$1:$K$101,2),"")</f>
        <v/>
      </c>
      <c r="AS142" s="36" t="str">
        <f t="shared" si="86"/>
        <v/>
      </c>
      <c r="AT142" s="18"/>
      <c r="AU142" s="18"/>
      <c r="AV142" s="36" t="str">
        <f t="shared" si="87"/>
        <v/>
      </c>
      <c r="AW142" s="18"/>
      <c r="AX142" s="36" t="str">
        <f t="shared" si="88"/>
        <v/>
      </c>
      <c r="AY142" s="18"/>
      <c r="AZ142" s="36" t="str">
        <f t="shared" si="89"/>
        <v/>
      </c>
      <c r="BA142" s="36" t="str">
        <f t="shared" si="90"/>
        <v/>
      </c>
      <c r="BB142" s="35" t="str">
        <f>IFERROR(VLOOKUP(BA142,INSTRUCTION!$J$1:$K$101,2),"")</f>
        <v/>
      </c>
      <c r="BC142" s="36" t="str">
        <f t="shared" si="91"/>
        <v/>
      </c>
      <c r="BD142" s="18"/>
      <c r="BE142" s="40"/>
      <c r="BF142" s="36" t="str">
        <f t="shared" si="92"/>
        <v/>
      </c>
      <c r="BG142" s="18"/>
      <c r="BH142" s="36" t="str">
        <f t="shared" si="93"/>
        <v/>
      </c>
      <c r="BI142" s="18"/>
      <c r="BJ142" s="36" t="str">
        <f t="shared" si="94"/>
        <v/>
      </c>
      <c r="BK142" s="36" t="str">
        <f t="shared" si="95"/>
        <v/>
      </c>
      <c r="BL142" s="35" t="str">
        <f>IFERROR(VLOOKUP(BK142,INSTRUCTION!$J$1:$K$101,2),"")</f>
        <v/>
      </c>
      <c r="BM142" s="36" t="str">
        <f t="shared" si="96"/>
        <v/>
      </c>
      <c r="BN142" s="36" t="str">
        <f>IFERROR(SUMPRODUCT(LARGE((N142,W142,AG142,AQ142,BA142,BK142),{1,2,3,4,5})),"")</f>
        <v/>
      </c>
      <c r="BO142" s="36" t="str">
        <f t="shared" si="97"/>
        <v/>
      </c>
      <c r="BP142" s="36" t="str">
        <f t="shared" si="99"/>
        <v/>
      </c>
      <c r="BQ142" s="45" t="str">
        <f t="shared" si="98"/>
        <v/>
      </c>
    </row>
    <row r="143" spans="1:69" x14ac:dyDescent="0.3">
      <c r="A143" s="17">
        <v>141</v>
      </c>
      <c r="B143" s="18"/>
      <c r="C143" s="18"/>
      <c r="D143" s="19"/>
      <c r="E143" s="20"/>
      <c r="F143" s="21"/>
      <c r="G143" s="22"/>
      <c r="H143" s="31">
        <v>80</v>
      </c>
      <c r="I143" s="25">
        <v>20</v>
      </c>
      <c r="J143" s="40"/>
      <c r="K143" s="36" t="str">
        <f t="shared" si="67"/>
        <v/>
      </c>
      <c r="L143" s="18"/>
      <c r="M143" s="36" t="str">
        <f t="shared" si="68"/>
        <v/>
      </c>
      <c r="N143" s="36" t="str">
        <f t="shared" si="69"/>
        <v/>
      </c>
      <c r="O143" s="35" t="str">
        <f>IFERROR(VLOOKUP(N143,INSTRUCTION!$J$1:$K$101,2),"")</f>
        <v/>
      </c>
      <c r="P143" s="36" t="str">
        <f t="shared" si="70"/>
        <v/>
      </c>
      <c r="Q143" s="37" t="str">
        <f t="shared" si="71"/>
        <v/>
      </c>
      <c r="R143" s="36" t="str">
        <f t="shared" si="72"/>
        <v/>
      </c>
      <c r="S143" s="18"/>
      <c r="T143" s="36" t="str">
        <f t="shared" si="73"/>
        <v/>
      </c>
      <c r="U143" s="18"/>
      <c r="V143" s="36" t="str">
        <f t="shared" si="74"/>
        <v/>
      </c>
      <c r="W143" s="36" t="str">
        <f t="shared" si="75"/>
        <v/>
      </c>
      <c r="X143" s="35" t="str">
        <f>IFERROR(VLOOKUP(W143,INSTRUCTION!$J$1:$K$101,2),"")</f>
        <v/>
      </c>
      <c r="Y143" s="36" t="str">
        <f t="shared" si="76"/>
        <v/>
      </c>
      <c r="Z143" s="18"/>
      <c r="AA143" s="18"/>
      <c r="AB143" s="36" t="str">
        <f t="shared" si="77"/>
        <v/>
      </c>
      <c r="AC143" s="18"/>
      <c r="AD143" s="36" t="str">
        <f t="shared" si="78"/>
        <v/>
      </c>
      <c r="AE143" s="18"/>
      <c r="AF143" s="36" t="str">
        <f t="shared" si="79"/>
        <v/>
      </c>
      <c r="AG143" s="36" t="str">
        <f t="shared" si="80"/>
        <v/>
      </c>
      <c r="AH143" s="35" t="str">
        <f>IFERROR(VLOOKUP(AG143,INSTRUCTION!$J$1:$K$101,2),"")</f>
        <v/>
      </c>
      <c r="AI143" s="36" t="str">
        <f t="shared" si="81"/>
        <v/>
      </c>
      <c r="AJ143" s="18"/>
      <c r="AK143" s="18"/>
      <c r="AL143" s="36" t="str">
        <f t="shared" si="82"/>
        <v/>
      </c>
      <c r="AM143" s="40"/>
      <c r="AN143" s="36" t="str">
        <f t="shared" si="83"/>
        <v/>
      </c>
      <c r="AO143" s="18"/>
      <c r="AP143" s="36" t="str">
        <f t="shared" si="84"/>
        <v/>
      </c>
      <c r="AQ143" s="36" t="str">
        <f t="shared" si="85"/>
        <v/>
      </c>
      <c r="AR143" s="35" t="str">
        <f>IFERROR(VLOOKUP(AQ143,INSTRUCTION!$J$1:$K$101,2),"")</f>
        <v/>
      </c>
      <c r="AS143" s="36" t="str">
        <f t="shared" si="86"/>
        <v/>
      </c>
      <c r="AT143" s="18"/>
      <c r="AU143" s="18"/>
      <c r="AV143" s="36" t="str">
        <f t="shared" si="87"/>
        <v/>
      </c>
      <c r="AW143" s="18"/>
      <c r="AX143" s="36" t="str">
        <f t="shared" si="88"/>
        <v/>
      </c>
      <c r="AY143" s="18"/>
      <c r="AZ143" s="36" t="str">
        <f t="shared" si="89"/>
        <v/>
      </c>
      <c r="BA143" s="36" t="str">
        <f t="shared" si="90"/>
        <v/>
      </c>
      <c r="BB143" s="35" t="str">
        <f>IFERROR(VLOOKUP(BA143,INSTRUCTION!$J$1:$K$101,2),"")</f>
        <v/>
      </c>
      <c r="BC143" s="36" t="str">
        <f t="shared" si="91"/>
        <v/>
      </c>
      <c r="BD143" s="18"/>
      <c r="BE143" s="40"/>
      <c r="BF143" s="36" t="str">
        <f t="shared" si="92"/>
        <v/>
      </c>
      <c r="BG143" s="18"/>
      <c r="BH143" s="36" t="str">
        <f t="shared" si="93"/>
        <v/>
      </c>
      <c r="BI143" s="18"/>
      <c r="BJ143" s="36" t="str">
        <f t="shared" si="94"/>
        <v/>
      </c>
      <c r="BK143" s="36" t="str">
        <f t="shared" si="95"/>
        <v/>
      </c>
      <c r="BL143" s="35" t="str">
        <f>IFERROR(VLOOKUP(BK143,INSTRUCTION!$J$1:$K$101,2),"")</f>
        <v/>
      </c>
      <c r="BM143" s="36" t="str">
        <f t="shared" si="96"/>
        <v/>
      </c>
      <c r="BN143" s="36" t="str">
        <f>IFERROR(SUMPRODUCT(LARGE((N143,W143,AG143,AQ143,BA143,BK143),{1,2,3,4,5})),"")</f>
        <v/>
      </c>
      <c r="BO143" s="36" t="str">
        <f t="shared" si="97"/>
        <v/>
      </c>
      <c r="BP143" s="36" t="str">
        <f t="shared" si="99"/>
        <v/>
      </c>
      <c r="BQ143" s="45" t="str">
        <f t="shared" si="98"/>
        <v/>
      </c>
    </row>
    <row r="144" spans="1:69" x14ac:dyDescent="0.3">
      <c r="A144" s="17">
        <v>142</v>
      </c>
      <c r="B144" s="18"/>
      <c r="C144" s="18"/>
      <c r="D144" s="19"/>
      <c r="E144" s="20"/>
      <c r="F144" s="21"/>
      <c r="G144" s="22"/>
      <c r="H144" s="31">
        <v>80</v>
      </c>
      <c r="I144" s="25">
        <v>20</v>
      </c>
      <c r="J144" s="40"/>
      <c r="K144" s="36" t="str">
        <f t="shared" si="67"/>
        <v/>
      </c>
      <c r="L144" s="18"/>
      <c r="M144" s="36" t="str">
        <f t="shared" si="68"/>
        <v/>
      </c>
      <c r="N144" s="36" t="str">
        <f t="shared" si="69"/>
        <v/>
      </c>
      <c r="O144" s="35" t="str">
        <f>IFERROR(VLOOKUP(N144,INSTRUCTION!$J$1:$K$101,2),"")</f>
        <v/>
      </c>
      <c r="P144" s="36" t="str">
        <f t="shared" si="70"/>
        <v/>
      </c>
      <c r="Q144" s="37" t="str">
        <f t="shared" si="71"/>
        <v/>
      </c>
      <c r="R144" s="36" t="str">
        <f t="shared" si="72"/>
        <v/>
      </c>
      <c r="S144" s="18"/>
      <c r="T144" s="36" t="str">
        <f t="shared" si="73"/>
        <v/>
      </c>
      <c r="U144" s="18"/>
      <c r="V144" s="36" t="str">
        <f t="shared" si="74"/>
        <v/>
      </c>
      <c r="W144" s="36" t="str">
        <f t="shared" si="75"/>
        <v/>
      </c>
      <c r="X144" s="35" t="str">
        <f>IFERROR(VLOOKUP(W144,INSTRUCTION!$J$1:$K$101,2),"")</f>
        <v/>
      </c>
      <c r="Y144" s="36" t="str">
        <f t="shared" si="76"/>
        <v/>
      </c>
      <c r="Z144" s="18"/>
      <c r="AA144" s="18"/>
      <c r="AB144" s="36" t="str">
        <f t="shared" si="77"/>
        <v/>
      </c>
      <c r="AC144" s="18"/>
      <c r="AD144" s="36" t="str">
        <f t="shared" si="78"/>
        <v/>
      </c>
      <c r="AE144" s="18"/>
      <c r="AF144" s="36" t="str">
        <f t="shared" si="79"/>
        <v/>
      </c>
      <c r="AG144" s="36" t="str">
        <f t="shared" si="80"/>
        <v/>
      </c>
      <c r="AH144" s="35" t="str">
        <f>IFERROR(VLOOKUP(AG144,INSTRUCTION!$J$1:$K$101,2),"")</f>
        <v/>
      </c>
      <c r="AI144" s="36" t="str">
        <f t="shared" si="81"/>
        <v/>
      </c>
      <c r="AJ144" s="18"/>
      <c r="AK144" s="18"/>
      <c r="AL144" s="36" t="str">
        <f t="shared" si="82"/>
        <v/>
      </c>
      <c r="AM144" s="40"/>
      <c r="AN144" s="36" t="str">
        <f t="shared" si="83"/>
        <v/>
      </c>
      <c r="AO144" s="18"/>
      <c r="AP144" s="36" t="str">
        <f t="shared" si="84"/>
        <v/>
      </c>
      <c r="AQ144" s="36" t="str">
        <f t="shared" si="85"/>
        <v/>
      </c>
      <c r="AR144" s="35" t="str">
        <f>IFERROR(VLOOKUP(AQ144,INSTRUCTION!$J$1:$K$101,2),"")</f>
        <v/>
      </c>
      <c r="AS144" s="36" t="str">
        <f t="shared" si="86"/>
        <v/>
      </c>
      <c r="AT144" s="18"/>
      <c r="AU144" s="18"/>
      <c r="AV144" s="36" t="str">
        <f t="shared" si="87"/>
        <v/>
      </c>
      <c r="AW144" s="18"/>
      <c r="AX144" s="36" t="str">
        <f t="shared" si="88"/>
        <v/>
      </c>
      <c r="AY144" s="18"/>
      <c r="AZ144" s="36" t="str">
        <f t="shared" si="89"/>
        <v/>
      </c>
      <c r="BA144" s="36" t="str">
        <f t="shared" si="90"/>
        <v/>
      </c>
      <c r="BB144" s="35" t="str">
        <f>IFERROR(VLOOKUP(BA144,INSTRUCTION!$J$1:$K$101,2),"")</f>
        <v/>
      </c>
      <c r="BC144" s="36" t="str">
        <f t="shared" si="91"/>
        <v/>
      </c>
      <c r="BD144" s="18"/>
      <c r="BE144" s="40"/>
      <c r="BF144" s="36" t="str">
        <f t="shared" si="92"/>
        <v/>
      </c>
      <c r="BG144" s="18"/>
      <c r="BH144" s="36" t="str">
        <f t="shared" si="93"/>
        <v/>
      </c>
      <c r="BI144" s="18"/>
      <c r="BJ144" s="36" t="str">
        <f t="shared" si="94"/>
        <v/>
      </c>
      <c r="BK144" s="36" t="str">
        <f t="shared" si="95"/>
        <v/>
      </c>
      <c r="BL144" s="35" t="str">
        <f>IFERROR(VLOOKUP(BK144,INSTRUCTION!$J$1:$K$101,2),"")</f>
        <v/>
      </c>
      <c r="BM144" s="36" t="str">
        <f t="shared" si="96"/>
        <v/>
      </c>
      <c r="BN144" s="36" t="str">
        <f>IFERROR(SUMPRODUCT(LARGE((N144,W144,AG144,AQ144,BA144,BK144),{1,2,3,4,5})),"")</f>
        <v/>
      </c>
      <c r="BO144" s="36" t="str">
        <f t="shared" si="97"/>
        <v/>
      </c>
      <c r="BP144" s="36" t="str">
        <f t="shared" si="99"/>
        <v/>
      </c>
      <c r="BQ144" s="45" t="str">
        <f t="shared" si="98"/>
        <v/>
      </c>
    </row>
    <row r="145" spans="1:69" x14ac:dyDescent="0.3">
      <c r="A145" s="17">
        <v>143</v>
      </c>
      <c r="B145" s="18"/>
      <c r="C145" s="18"/>
      <c r="D145" s="19"/>
      <c r="E145" s="20"/>
      <c r="F145" s="21"/>
      <c r="G145" s="22"/>
      <c r="H145" s="31">
        <v>80</v>
      </c>
      <c r="I145" s="25">
        <v>20</v>
      </c>
      <c r="J145" s="40"/>
      <c r="K145" s="36" t="str">
        <f t="shared" si="67"/>
        <v/>
      </c>
      <c r="L145" s="18"/>
      <c r="M145" s="36" t="str">
        <f t="shared" si="68"/>
        <v/>
      </c>
      <c r="N145" s="36" t="str">
        <f t="shared" si="69"/>
        <v/>
      </c>
      <c r="O145" s="35" t="str">
        <f>IFERROR(VLOOKUP(N145,INSTRUCTION!$J$1:$K$101,2),"")</f>
        <v/>
      </c>
      <c r="P145" s="36" t="str">
        <f t="shared" si="70"/>
        <v/>
      </c>
      <c r="Q145" s="37" t="str">
        <f t="shared" si="71"/>
        <v/>
      </c>
      <c r="R145" s="36" t="str">
        <f t="shared" si="72"/>
        <v/>
      </c>
      <c r="S145" s="18"/>
      <c r="T145" s="36" t="str">
        <f t="shared" si="73"/>
        <v/>
      </c>
      <c r="U145" s="18"/>
      <c r="V145" s="36" t="str">
        <f t="shared" si="74"/>
        <v/>
      </c>
      <c r="W145" s="36" t="str">
        <f t="shared" si="75"/>
        <v/>
      </c>
      <c r="X145" s="35" t="str">
        <f>IFERROR(VLOOKUP(W145,INSTRUCTION!$J$1:$K$101,2),"")</f>
        <v/>
      </c>
      <c r="Y145" s="36" t="str">
        <f t="shared" si="76"/>
        <v/>
      </c>
      <c r="Z145" s="18"/>
      <c r="AA145" s="18"/>
      <c r="AB145" s="36" t="str">
        <f t="shared" si="77"/>
        <v/>
      </c>
      <c r="AC145" s="18"/>
      <c r="AD145" s="36" t="str">
        <f t="shared" si="78"/>
        <v/>
      </c>
      <c r="AE145" s="18"/>
      <c r="AF145" s="36" t="str">
        <f t="shared" si="79"/>
        <v/>
      </c>
      <c r="AG145" s="36" t="str">
        <f t="shared" si="80"/>
        <v/>
      </c>
      <c r="AH145" s="35" t="str">
        <f>IFERROR(VLOOKUP(AG145,INSTRUCTION!$J$1:$K$101,2),"")</f>
        <v/>
      </c>
      <c r="AI145" s="36" t="str">
        <f t="shared" si="81"/>
        <v/>
      </c>
      <c r="AJ145" s="18"/>
      <c r="AK145" s="18"/>
      <c r="AL145" s="36" t="str">
        <f t="shared" si="82"/>
        <v/>
      </c>
      <c r="AM145" s="40"/>
      <c r="AN145" s="36" t="str">
        <f t="shared" si="83"/>
        <v/>
      </c>
      <c r="AO145" s="18"/>
      <c r="AP145" s="36" t="str">
        <f t="shared" si="84"/>
        <v/>
      </c>
      <c r="AQ145" s="36" t="str">
        <f t="shared" si="85"/>
        <v/>
      </c>
      <c r="AR145" s="35" t="str">
        <f>IFERROR(VLOOKUP(AQ145,INSTRUCTION!$J$1:$K$101,2),"")</f>
        <v/>
      </c>
      <c r="AS145" s="36" t="str">
        <f t="shared" si="86"/>
        <v/>
      </c>
      <c r="AT145" s="18"/>
      <c r="AU145" s="18"/>
      <c r="AV145" s="36" t="str">
        <f t="shared" si="87"/>
        <v/>
      </c>
      <c r="AW145" s="18"/>
      <c r="AX145" s="36" t="str">
        <f t="shared" si="88"/>
        <v/>
      </c>
      <c r="AY145" s="18"/>
      <c r="AZ145" s="36" t="str">
        <f t="shared" si="89"/>
        <v/>
      </c>
      <c r="BA145" s="36" t="str">
        <f t="shared" si="90"/>
        <v/>
      </c>
      <c r="BB145" s="35" t="str">
        <f>IFERROR(VLOOKUP(BA145,INSTRUCTION!$J$1:$K$101,2),"")</f>
        <v/>
      </c>
      <c r="BC145" s="36" t="str">
        <f t="shared" si="91"/>
        <v/>
      </c>
      <c r="BD145" s="18"/>
      <c r="BE145" s="40"/>
      <c r="BF145" s="36" t="str">
        <f t="shared" si="92"/>
        <v/>
      </c>
      <c r="BG145" s="18"/>
      <c r="BH145" s="36" t="str">
        <f t="shared" si="93"/>
        <v/>
      </c>
      <c r="BI145" s="18"/>
      <c r="BJ145" s="36" t="str">
        <f t="shared" si="94"/>
        <v/>
      </c>
      <c r="BK145" s="36" t="str">
        <f t="shared" si="95"/>
        <v/>
      </c>
      <c r="BL145" s="35" t="str">
        <f>IFERROR(VLOOKUP(BK145,INSTRUCTION!$J$1:$K$101,2),"")</f>
        <v/>
      </c>
      <c r="BM145" s="36" t="str">
        <f t="shared" si="96"/>
        <v/>
      </c>
      <c r="BN145" s="36" t="str">
        <f>IFERROR(SUMPRODUCT(LARGE((N145,W145,AG145,AQ145,BA145,BK145),{1,2,3,4,5})),"")</f>
        <v/>
      </c>
      <c r="BO145" s="36" t="str">
        <f t="shared" si="97"/>
        <v/>
      </c>
      <c r="BP145" s="36" t="str">
        <f t="shared" si="99"/>
        <v/>
      </c>
      <c r="BQ145" s="45" t="str">
        <f t="shared" si="98"/>
        <v/>
      </c>
    </row>
    <row r="146" spans="1:69" x14ac:dyDescent="0.3">
      <c r="A146" s="17">
        <v>144</v>
      </c>
      <c r="B146" s="18"/>
      <c r="C146" s="18"/>
      <c r="D146" s="19"/>
      <c r="E146" s="20"/>
      <c r="F146" s="21"/>
      <c r="G146" s="22"/>
      <c r="H146" s="31">
        <v>80</v>
      </c>
      <c r="I146" s="25">
        <v>20</v>
      </c>
      <c r="J146" s="40"/>
      <c r="K146" s="36" t="str">
        <f t="shared" si="67"/>
        <v/>
      </c>
      <c r="L146" s="18"/>
      <c r="M146" s="36" t="str">
        <f t="shared" si="68"/>
        <v/>
      </c>
      <c r="N146" s="36" t="str">
        <f t="shared" si="69"/>
        <v/>
      </c>
      <c r="O146" s="35" t="str">
        <f>IFERROR(VLOOKUP(N146,INSTRUCTION!$J$1:$K$101,2),"")</f>
        <v/>
      </c>
      <c r="P146" s="36" t="str">
        <f t="shared" si="70"/>
        <v/>
      </c>
      <c r="Q146" s="37" t="str">
        <f t="shared" si="71"/>
        <v/>
      </c>
      <c r="R146" s="36" t="str">
        <f t="shared" si="72"/>
        <v/>
      </c>
      <c r="S146" s="18"/>
      <c r="T146" s="36" t="str">
        <f t="shared" si="73"/>
        <v/>
      </c>
      <c r="U146" s="18"/>
      <c r="V146" s="36" t="str">
        <f t="shared" si="74"/>
        <v/>
      </c>
      <c r="W146" s="36" t="str">
        <f t="shared" si="75"/>
        <v/>
      </c>
      <c r="X146" s="35" t="str">
        <f>IFERROR(VLOOKUP(W146,INSTRUCTION!$J$1:$K$101,2),"")</f>
        <v/>
      </c>
      <c r="Y146" s="36" t="str">
        <f t="shared" si="76"/>
        <v/>
      </c>
      <c r="Z146" s="18"/>
      <c r="AA146" s="18"/>
      <c r="AB146" s="36" t="str">
        <f t="shared" si="77"/>
        <v/>
      </c>
      <c r="AC146" s="18"/>
      <c r="AD146" s="36" t="str">
        <f t="shared" si="78"/>
        <v/>
      </c>
      <c r="AE146" s="18"/>
      <c r="AF146" s="36" t="str">
        <f t="shared" si="79"/>
        <v/>
      </c>
      <c r="AG146" s="36" t="str">
        <f t="shared" si="80"/>
        <v/>
      </c>
      <c r="AH146" s="35" t="str">
        <f>IFERROR(VLOOKUP(AG146,INSTRUCTION!$J$1:$K$101,2),"")</f>
        <v/>
      </c>
      <c r="AI146" s="36" t="str">
        <f t="shared" si="81"/>
        <v/>
      </c>
      <c r="AJ146" s="18"/>
      <c r="AK146" s="18"/>
      <c r="AL146" s="36" t="str">
        <f t="shared" si="82"/>
        <v/>
      </c>
      <c r="AM146" s="40"/>
      <c r="AN146" s="36" t="str">
        <f t="shared" si="83"/>
        <v/>
      </c>
      <c r="AO146" s="18"/>
      <c r="AP146" s="36" t="str">
        <f t="shared" si="84"/>
        <v/>
      </c>
      <c r="AQ146" s="36" t="str">
        <f t="shared" si="85"/>
        <v/>
      </c>
      <c r="AR146" s="35" t="str">
        <f>IFERROR(VLOOKUP(AQ146,INSTRUCTION!$J$1:$K$101,2),"")</f>
        <v/>
      </c>
      <c r="AS146" s="36" t="str">
        <f t="shared" si="86"/>
        <v/>
      </c>
      <c r="AT146" s="18"/>
      <c r="AU146" s="18"/>
      <c r="AV146" s="36" t="str">
        <f t="shared" si="87"/>
        <v/>
      </c>
      <c r="AW146" s="18"/>
      <c r="AX146" s="36" t="str">
        <f t="shared" si="88"/>
        <v/>
      </c>
      <c r="AY146" s="18"/>
      <c r="AZ146" s="36" t="str">
        <f t="shared" si="89"/>
        <v/>
      </c>
      <c r="BA146" s="36" t="str">
        <f t="shared" si="90"/>
        <v/>
      </c>
      <c r="BB146" s="35" t="str">
        <f>IFERROR(VLOOKUP(BA146,INSTRUCTION!$J$1:$K$101,2),"")</f>
        <v/>
      </c>
      <c r="BC146" s="36" t="str">
        <f t="shared" si="91"/>
        <v/>
      </c>
      <c r="BD146" s="18"/>
      <c r="BE146" s="40"/>
      <c r="BF146" s="36" t="str">
        <f t="shared" si="92"/>
        <v/>
      </c>
      <c r="BG146" s="18"/>
      <c r="BH146" s="36" t="str">
        <f t="shared" si="93"/>
        <v/>
      </c>
      <c r="BI146" s="18"/>
      <c r="BJ146" s="36" t="str">
        <f t="shared" si="94"/>
        <v/>
      </c>
      <c r="BK146" s="36" t="str">
        <f t="shared" si="95"/>
        <v/>
      </c>
      <c r="BL146" s="35" t="str">
        <f>IFERROR(VLOOKUP(BK146,INSTRUCTION!$J$1:$K$101,2),"")</f>
        <v/>
      </c>
      <c r="BM146" s="36" t="str">
        <f t="shared" si="96"/>
        <v/>
      </c>
      <c r="BN146" s="36" t="str">
        <f>IFERROR(SUMPRODUCT(LARGE((N146,W146,AG146,AQ146,BA146,BK146),{1,2,3,4,5})),"")</f>
        <v/>
      </c>
      <c r="BO146" s="36" t="str">
        <f t="shared" si="97"/>
        <v/>
      </c>
      <c r="BP146" s="36" t="str">
        <f t="shared" si="99"/>
        <v/>
      </c>
      <c r="BQ146" s="45" t="str">
        <f t="shared" si="98"/>
        <v/>
      </c>
    </row>
    <row r="147" spans="1:69" x14ac:dyDescent="0.3">
      <c r="A147" s="17">
        <v>145</v>
      </c>
      <c r="B147" s="18"/>
      <c r="C147" s="18"/>
      <c r="D147" s="19"/>
      <c r="E147" s="20"/>
      <c r="F147" s="21"/>
      <c r="G147" s="22"/>
      <c r="H147" s="31">
        <v>80</v>
      </c>
      <c r="I147" s="25">
        <v>20</v>
      </c>
      <c r="J147" s="40"/>
      <c r="K147" s="36" t="str">
        <f t="shared" si="67"/>
        <v/>
      </c>
      <c r="L147" s="18"/>
      <c r="M147" s="36" t="str">
        <f t="shared" si="68"/>
        <v/>
      </c>
      <c r="N147" s="36" t="str">
        <f t="shared" si="69"/>
        <v/>
      </c>
      <c r="O147" s="35" t="str">
        <f>IFERROR(VLOOKUP(N147,INSTRUCTION!$J$1:$K$101,2),"")</f>
        <v/>
      </c>
      <c r="P147" s="36" t="str">
        <f t="shared" si="70"/>
        <v/>
      </c>
      <c r="Q147" s="37" t="str">
        <f t="shared" si="71"/>
        <v/>
      </c>
      <c r="R147" s="36" t="str">
        <f t="shared" si="72"/>
        <v/>
      </c>
      <c r="S147" s="18"/>
      <c r="T147" s="36" t="str">
        <f t="shared" si="73"/>
        <v/>
      </c>
      <c r="U147" s="18"/>
      <c r="V147" s="36" t="str">
        <f t="shared" si="74"/>
        <v/>
      </c>
      <c r="W147" s="36" t="str">
        <f t="shared" si="75"/>
        <v/>
      </c>
      <c r="X147" s="35" t="str">
        <f>IFERROR(VLOOKUP(W147,INSTRUCTION!$J$1:$K$101,2),"")</f>
        <v/>
      </c>
      <c r="Y147" s="36" t="str">
        <f t="shared" si="76"/>
        <v/>
      </c>
      <c r="Z147" s="18"/>
      <c r="AA147" s="18"/>
      <c r="AB147" s="36" t="str">
        <f t="shared" si="77"/>
        <v/>
      </c>
      <c r="AC147" s="18"/>
      <c r="AD147" s="36" t="str">
        <f t="shared" si="78"/>
        <v/>
      </c>
      <c r="AE147" s="18"/>
      <c r="AF147" s="36" t="str">
        <f t="shared" si="79"/>
        <v/>
      </c>
      <c r="AG147" s="36" t="str">
        <f t="shared" si="80"/>
        <v/>
      </c>
      <c r="AH147" s="35" t="str">
        <f>IFERROR(VLOOKUP(AG147,INSTRUCTION!$J$1:$K$101,2),"")</f>
        <v/>
      </c>
      <c r="AI147" s="36" t="str">
        <f t="shared" si="81"/>
        <v/>
      </c>
      <c r="AJ147" s="18"/>
      <c r="AK147" s="18"/>
      <c r="AL147" s="36" t="str">
        <f t="shared" si="82"/>
        <v/>
      </c>
      <c r="AM147" s="40"/>
      <c r="AN147" s="36" t="str">
        <f t="shared" si="83"/>
        <v/>
      </c>
      <c r="AO147" s="18"/>
      <c r="AP147" s="36" t="str">
        <f t="shared" si="84"/>
        <v/>
      </c>
      <c r="AQ147" s="36" t="str">
        <f t="shared" si="85"/>
        <v/>
      </c>
      <c r="AR147" s="35" t="str">
        <f>IFERROR(VLOOKUP(AQ147,INSTRUCTION!$J$1:$K$101,2),"")</f>
        <v/>
      </c>
      <c r="AS147" s="36" t="str">
        <f t="shared" si="86"/>
        <v/>
      </c>
      <c r="AT147" s="18"/>
      <c r="AU147" s="18"/>
      <c r="AV147" s="36" t="str">
        <f t="shared" si="87"/>
        <v/>
      </c>
      <c r="AW147" s="18"/>
      <c r="AX147" s="36" t="str">
        <f t="shared" si="88"/>
        <v/>
      </c>
      <c r="AY147" s="18"/>
      <c r="AZ147" s="36" t="str">
        <f t="shared" si="89"/>
        <v/>
      </c>
      <c r="BA147" s="36" t="str">
        <f t="shared" si="90"/>
        <v/>
      </c>
      <c r="BB147" s="35" t="str">
        <f>IFERROR(VLOOKUP(BA147,INSTRUCTION!$J$1:$K$101,2),"")</f>
        <v/>
      </c>
      <c r="BC147" s="36" t="str">
        <f t="shared" si="91"/>
        <v/>
      </c>
      <c r="BD147" s="18"/>
      <c r="BE147" s="40"/>
      <c r="BF147" s="36" t="str">
        <f t="shared" si="92"/>
        <v/>
      </c>
      <c r="BG147" s="18"/>
      <c r="BH147" s="36" t="str">
        <f t="shared" si="93"/>
        <v/>
      </c>
      <c r="BI147" s="18"/>
      <c r="BJ147" s="36" t="str">
        <f t="shared" si="94"/>
        <v/>
      </c>
      <c r="BK147" s="36" t="str">
        <f t="shared" si="95"/>
        <v/>
      </c>
      <c r="BL147" s="35" t="str">
        <f>IFERROR(VLOOKUP(BK147,INSTRUCTION!$J$1:$K$101,2),"")</f>
        <v/>
      </c>
      <c r="BM147" s="36" t="str">
        <f t="shared" si="96"/>
        <v/>
      </c>
      <c r="BN147" s="36" t="str">
        <f>IFERROR(SUMPRODUCT(LARGE((N147,W147,AG147,AQ147,BA147,BK147),{1,2,3,4,5})),"")</f>
        <v/>
      </c>
      <c r="BO147" s="36" t="str">
        <f t="shared" si="97"/>
        <v/>
      </c>
      <c r="BP147" s="36" t="str">
        <f t="shared" si="99"/>
        <v/>
      </c>
      <c r="BQ147" s="45" t="str">
        <f t="shared" si="98"/>
        <v/>
      </c>
    </row>
    <row r="148" spans="1:69" x14ac:dyDescent="0.3">
      <c r="A148" s="17">
        <v>146</v>
      </c>
      <c r="B148" s="18"/>
      <c r="C148" s="18"/>
      <c r="D148" s="19"/>
      <c r="E148" s="20"/>
      <c r="F148" s="21"/>
      <c r="G148" s="22"/>
      <c r="H148" s="31">
        <v>80</v>
      </c>
      <c r="I148" s="25">
        <v>20</v>
      </c>
      <c r="J148" s="40"/>
      <c r="K148" s="36" t="str">
        <f t="shared" si="67"/>
        <v/>
      </c>
      <c r="L148" s="18"/>
      <c r="M148" s="36" t="str">
        <f t="shared" si="68"/>
        <v/>
      </c>
      <c r="N148" s="36" t="str">
        <f t="shared" si="69"/>
        <v/>
      </c>
      <c r="O148" s="35" t="str">
        <f>IFERROR(VLOOKUP(N148,INSTRUCTION!$J$1:$K$101,2),"")</f>
        <v/>
      </c>
      <c r="P148" s="36" t="str">
        <f t="shared" si="70"/>
        <v/>
      </c>
      <c r="Q148" s="37" t="str">
        <f t="shared" si="71"/>
        <v/>
      </c>
      <c r="R148" s="36" t="str">
        <f t="shared" si="72"/>
        <v/>
      </c>
      <c r="S148" s="18"/>
      <c r="T148" s="36" t="str">
        <f t="shared" si="73"/>
        <v/>
      </c>
      <c r="U148" s="18"/>
      <c r="V148" s="36" t="str">
        <f t="shared" si="74"/>
        <v/>
      </c>
      <c r="W148" s="36" t="str">
        <f t="shared" si="75"/>
        <v/>
      </c>
      <c r="X148" s="35" t="str">
        <f>IFERROR(VLOOKUP(W148,INSTRUCTION!$J$1:$K$101,2),"")</f>
        <v/>
      </c>
      <c r="Y148" s="36" t="str">
        <f t="shared" si="76"/>
        <v/>
      </c>
      <c r="Z148" s="18"/>
      <c r="AA148" s="18"/>
      <c r="AB148" s="36" t="str">
        <f t="shared" si="77"/>
        <v/>
      </c>
      <c r="AC148" s="18"/>
      <c r="AD148" s="36" t="str">
        <f t="shared" si="78"/>
        <v/>
      </c>
      <c r="AE148" s="18"/>
      <c r="AF148" s="36" t="str">
        <f t="shared" si="79"/>
        <v/>
      </c>
      <c r="AG148" s="36" t="str">
        <f t="shared" si="80"/>
        <v/>
      </c>
      <c r="AH148" s="35" t="str">
        <f>IFERROR(VLOOKUP(AG148,INSTRUCTION!$J$1:$K$101,2),"")</f>
        <v/>
      </c>
      <c r="AI148" s="36" t="str">
        <f t="shared" si="81"/>
        <v/>
      </c>
      <c r="AJ148" s="18"/>
      <c r="AK148" s="18"/>
      <c r="AL148" s="36" t="str">
        <f t="shared" si="82"/>
        <v/>
      </c>
      <c r="AM148" s="40"/>
      <c r="AN148" s="36" t="str">
        <f t="shared" si="83"/>
        <v/>
      </c>
      <c r="AO148" s="18"/>
      <c r="AP148" s="36" t="str">
        <f t="shared" si="84"/>
        <v/>
      </c>
      <c r="AQ148" s="36" t="str">
        <f t="shared" si="85"/>
        <v/>
      </c>
      <c r="AR148" s="35" t="str">
        <f>IFERROR(VLOOKUP(AQ148,INSTRUCTION!$J$1:$K$101,2),"")</f>
        <v/>
      </c>
      <c r="AS148" s="36" t="str">
        <f t="shared" si="86"/>
        <v/>
      </c>
      <c r="AT148" s="18"/>
      <c r="AU148" s="18"/>
      <c r="AV148" s="36" t="str">
        <f t="shared" si="87"/>
        <v/>
      </c>
      <c r="AW148" s="18"/>
      <c r="AX148" s="36" t="str">
        <f t="shared" si="88"/>
        <v/>
      </c>
      <c r="AY148" s="18"/>
      <c r="AZ148" s="36" t="str">
        <f t="shared" si="89"/>
        <v/>
      </c>
      <c r="BA148" s="36" t="str">
        <f t="shared" si="90"/>
        <v/>
      </c>
      <c r="BB148" s="35" t="str">
        <f>IFERROR(VLOOKUP(BA148,INSTRUCTION!$J$1:$K$101,2),"")</f>
        <v/>
      </c>
      <c r="BC148" s="36" t="str">
        <f t="shared" si="91"/>
        <v/>
      </c>
      <c r="BD148" s="18"/>
      <c r="BE148" s="40"/>
      <c r="BF148" s="36" t="str">
        <f t="shared" si="92"/>
        <v/>
      </c>
      <c r="BG148" s="18"/>
      <c r="BH148" s="36" t="str">
        <f t="shared" si="93"/>
        <v/>
      </c>
      <c r="BI148" s="18"/>
      <c r="BJ148" s="36" t="str">
        <f t="shared" si="94"/>
        <v/>
      </c>
      <c r="BK148" s="36" t="str">
        <f t="shared" si="95"/>
        <v/>
      </c>
      <c r="BL148" s="35" t="str">
        <f>IFERROR(VLOOKUP(BK148,INSTRUCTION!$J$1:$K$101,2),"")</f>
        <v/>
      </c>
      <c r="BM148" s="36" t="str">
        <f t="shared" si="96"/>
        <v/>
      </c>
      <c r="BN148" s="36" t="str">
        <f>IFERROR(SUMPRODUCT(LARGE((N148,W148,AG148,AQ148,BA148,BK148),{1,2,3,4,5})),"")</f>
        <v/>
      </c>
      <c r="BO148" s="36" t="str">
        <f t="shared" si="97"/>
        <v/>
      </c>
      <c r="BP148" s="36" t="str">
        <f t="shared" si="99"/>
        <v/>
      </c>
      <c r="BQ148" s="45" t="str">
        <f t="shared" si="98"/>
        <v/>
      </c>
    </row>
    <row r="149" spans="1:69" x14ac:dyDescent="0.3">
      <c r="A149" s="17">
        <v>147</v>
      </c>
      <c r="B149" s="18"/>
      <c r="C149" s="18"/>
      <c r="D149" s="19"/>
      <c r="E149" s="20"/>
      <c r="F149" s="21"/>
      <c r="G149" s="22"/>
      <c r="H149" s="31">
        <v>80</v>
      </c>
      <c r="I149" s="25">
        <v>20</v>
      </c>
      <c r="J149" s="40"/>
      <c r="K149" s="36" t="str">
        <f t="shared" si="67"/>
        <v/>
      </c>
      <c r="L149" s="18"/>
      <c r="M149" s="36" t="str">
        <f t="shared" si="68"/>
        <v/>
      </c>
      <c r="N149" s="36" t="str">
        <f t="shared" si="69"/>
        <v/>
      </c>
      <c r="O149" s="35" t="str">
        <f>IFERROR(VLOOKUP(N149,INSTRUCTION!$J$1:$K$101,2),"")</f>
        <v/>
      </c>
      <c r="P149" s="36" t="str">
        <f t="shared" si="70"/>
        <v/>
      </c>
      <c r="Q149" s="37" t="str">
        <f t="shared" si="71"/>
        <v/>
      </c>
      <c r="R149" s="36" t="str">
        <f t="shared" si="72"/>
        <v/>
      </c>
      <c r="S149" s="18"/>
      <c r="T149" s="36" t="str">
        <f t="shared" si="73"/>
        <v/>
      </c>
      <c r="U149" s="18"/>
      <c r="V149" s="36" t="str">
        <f t="shared" si="74"/>
        <v/>
      </c>
      <c r="W149" s="36" t="str">
        <f t="shared" si="75"/>
        <v/>
      </c>
      <c r="X149" s="35" t="str">
        <f>IFERROR(VLOOKUP(W149,INSTRUCTION!$J$1:$K$101,2),"")</f>
        <v/>
      </c>
      <c r="Y149" s="36" t="str">
        <f t="shared" si="76"/>
        <v/>
      </c>
      <c r="Z149" s="18"/>
      <c r="AA149" s="18"/>
      <c r="AB149" s="36" t="str">
        <f t="shared" si="77"/>
        <v/>
      </c>
      <c r="AC149" s="18"/>
      <c r="AD149" s="36" t="str">
        <f t="shared" si="78"/>
        <v/>
      </c>
      <c r="AE149" s="18"/>
      <c r="AF149" s="36" t="str">
        <f t="shared" si="79"/>
        <v/>
      </c>
      <c r="AG149" s="36" t="str">
        <f t="shared" si="80"/>
        <v/>
      </c>
      <c r="AH149" s="35" t="str">
        <f>IFERROR(VLOOKUP(AG149,INSTRUCTION!$J$1:$K$101,2),"")</f>
        <v/>
      </c>
      <c r="AI149" s="36" t="str">
        <f t="shared" si="81"/>
        <v/>
      </c>
      <c r="AJ149" s="18"/>
      <c r="AK149" s="18"/>
      <c r="AL149" s="36" t="str">
        <f t="shared" si="82"/>
        <v/>
      </c>
      <c r="AM149" s="40"/>
      <c r="AN149" s="36" t="str">
        <f t="shared" si="83"/>
        <v/>
      </c>
      <c r="AO149" s="18"/>
      <c r="AP149" s="36" t="str">
        <f t="shared" si="84"/>
        <v/>
      </c>
      <c r="AQ149" s="36" t="str">
        <f t="shared" si="85"/>
        <v/>
      </c>
      <c r="AR149" s="35" t="str">
        <f>IFERROR(VLOOKUP(AQ149,INSTRUCTION!$J$1:$K$101,2),"")</f>
        <v/>
      </c>
      <c r="AS149" s="36" t="str">
        <f t="shared" si="86"/>
        <v/>
      </c>
      <c r="AT149" s="18"/>
      <c r="AU149" s="18"/>
      <c r="AV149" s="36" t="str">
        <f t="shared" si="87"/>
        <v/>
      </c>
      <c r="AW149" s="18"/>
      <c r="AX149" s="36" t="str">
        <f t="shared" si="88"/>
        <v/>
      </c>
      <c r="AY149" s="18"/>
      <c r="AZ149" s="36" t="str">
        <f t="shared" si="89"/>
        <v/>
      </c>
      <c r="BA149" s="36" t="str">
        <f t="shared" si="90"/>
        <v/>
      </c>
      <c r="BB149" s="35" t="str">
        <f>IFERROR(VLOOKUP(BA149,INSTRUCTION!$J$1:$K$101,2),"")</f>
        <v/>
      </c>
      <c r="BC149" s="36" t="str">
        <f t="shared" si="91"/>
        <v/>
      </c>
      <c r="BD149" s="18"/>
      <c r="BE149" s="40"/>
      <c r="BF149" s="36" t="str">
        <f t="shared" si="92"/>
        <v/>
      </c>
      <c r="BG149" s="18"/>
      <c r="BH149" s="36" t="str">
        <f t="shared" si="93"/>
        <v/>
      </c>
      <c r="BI149" s="18"/>
      <c r="BJ149" s="36" t="str">
        <f t="shared" si="94"/>
        <v/>
      </c>
      <c r="BK149" s="36" t="str">
        <f t="shared" si="95"/>
        <v/>
      </c>
      <c r="BL149" s="35" t="str">
        <f>IFERROR(VLOOKUP(BK149,INSTRUCTION!$J$1:$K$101,2),"")</f>
        <v/>
      </c>
      <c r="BM149" s="36" t="str">
        <f t="shared" si="96"/>
        <v/>
      </c>
      <c r="BN149" s="36" t="str">
        <f>IFERROR(SUMPRODUCT(LARGE((N149,W149,AG149,AQ149,BA149,BK149),{1,2,3,4,5})),"")</f>
        <v/>
      </c>
      <c r="BO149" s="36" t="str">
        <f t="shared" si="97"/>
        <v/>
      </c>
      <c r="BP149" s="36" t="str">
        <f t="shared" si="99"/>
        <v/>
      </c>
      <c r="BQ149" s="45" t="str">
        <f t="shared" si="98"/>
        <v/>
      </c>
    </row>
    <row r="150" spans="1:69" x14ac:dyDescent="0.3">
      <c r="A150" s="17">
        <v>148</v>
      </c>
      <c r="B150" s="18"/>
      <c r="C150" s="18"/>
      <c r="D150" s="19"/>
      <c r="E150" s="20"/>
      <c r="F150" s="21"/>
      <c r="G150" s="22"/>
      <c r="H150" s="31">
        <v>80</v>
      </c>
      <c r="I150" s="25">
        <v>20</v>
      </c>
      <c r="J150" s="40"/>
      <c r="K150" s="36" t="str">
        <f t="shared" si="67"/>
        <v/>
      </c>
      <c r="L150" s="18"/>
      <c r="M150" s="36" t="str">
        <f t="shared" si="68"/>
        <v/>
      </c>
      <c r="N150" s="36" t="str">
        <f t="shared" si="69"/>
        <v/>
      </c>
      <c r="O150" s="35" t="str">
        <f>IFERROR(VLOOKUP(N150,INSTRUCTION!$J$1:$K$101,2),"")</f>
        <v/>
      </c>
      <c r="P150" s="36" t="str">
        <f t="shared" si="70"/>
        <v/>
      </c>
      <c r="Q150" s="37" t="str">
        <f t="shared" si="71"/>
        <v/>
      </c>
      <c r="R150" s="36" t="str">
        <f t="shared" si="72"/>
        <v/>
      </c>
      <c r="S150" s="18"/>
      <c r="T150" s="36" t="str">
        <f t="shared" si="73"/>
        <v/>
      </c>
      <c r="U150" s="18"/>
      <c r="V150" s="36" t="str">
        <f t="shared" si="74"/>
        <v/>
      </c>
      <c r="W150" s="36" t="str">
        <f t="shared" si="75"/>
        <v/>
      </c>
      <c r="X150" s="35" t="str">
        <f>IFERROR(VLOOKUP(W150,INSTRUCTION!$J$1:$K$101,2),"")</f>
        <v/>
      </c>
      <c r="Y150" s="36" t="str">
        <f t="shared" si="76"/>
        <v/>
      </c>
      <c r="Z150" s="18"/>
      <c r="AA150" s="18"/>
      <c r="AB150" s="36" t="str">
        <f t="shared" si="77"/>
        <v/>
      </c>
      <c r="AC150" s="18"/>
      <c r="AD150" s="36" t="str">
        <f t="shared" si="78"/>
        <v/>
      </c>
      <c r="AE150" s="18"/>
      <c r="AF150" s="36" t="str">
        <f t="shared" si="79"/>
        <v/>
      </c>
      <c r="AG150" s="36" t="str">
        <f t="shared" si="80"/>
        <v/>
      </c>
      <c r="AH150" s="35" t="str">
        <f>IFERROR(VLOOKUP(AG150,INSTRUCTION!$J$1:$K$101,2),"")</f>
        <v/>
      </c>
      <c r="AI150" s="36" t="str">
        <f t="shared" si="81"/>
        <v/>
      </c>
      <c r="AJ150" s="18"/>
      <c r="AK150" s="18"/>
      <c r="AL150" s="36" t="str">
        <f t="shared" si="82"/>
        <v/>
      </c>
      <c r="AM150" s="40"/>
      <c r="AN150" s="36" t="str">
        <f t="shared" si="83"/>
        <v/>
      </c>
      <c r="AO150" s="18"/>
      <c r="AP150" s="36" t="str">
        <f t="shared" si="84"/>
        <v/>
      </c>
      <c r="AQ150" s="36" t="str">
        <f t="shared" si="85"/>
        <v/>
      </c>
      <c r="AR150" s="35" t="str">
        <f>IFERROR(VLOOKUP(AQ150,INSTRUCTION!$J$1:$K$101,2),"")</f>
        <v/>
      </c>
      <c r="AS150" s="36" t="str">
        <f t="shared" si="86"/>
        <v/>
      </c>
      <c r="AT150" s="18"/>
      <c r="AU150" s="18"/>
      <c r="AV150" s="36" t="str">
        <f t="shared" si="87"/>
        <v/>
      </c>
      <c r="AW150" s="18"/>
      <c r="AX150" s="36" t="str">
        <f t="shared" si="88"/>
        <v/>
      </c>
      <c r="AY150" s="18"/>
      <c r="AZ150" s="36" t="str">
        <f t="shared" si="89"/>
        <v/>
      </c>
      <c r="BA150" s="36" t="str">
        <f t="shared" si="90"/>
        <v/>
      </c>
      <c r="BB150" s="35" t="str">
        <f>IFERROR(VLOOKUP(BA150,INSTRUCTION!$J$1:$K$101,2),"")</f>
        <v/>
      </c>
      <c r="BC150" s="36" t="str">
        <f t="shared" si="91"/>
        <v/>
      </c>
      <c r="BD150" s="18"/>
      <c r="BE150" s="40"/>
      <c r="BF150" s="36" t="str">
        <f t="shared" si="92"/>
        <v/>
      </c>
      <c r="BG150" s="18"/>
      <c r="BH150" s="36" t="str">
        <f t="shared" si="93"/>
        <v/>
      </c>
      <c r="BI150" s="18"/>
      <c r="BJ150" s="36" t="str">
        <f t="shared" si="94"/>
        <v/>
      </c>
      <c r="BK150" s="36" t="str">
        <f t="shared" si="95"/>
        <v/>
      </c>
      <c r="BL150" s="35" t="str">
        <f>IFERROR(VLOOKUP(BK150,INSTRUCTION!$J$1:$K$101,2),"")</f>
        <v/>
      </c>
      <c r="BM150" s="36" t="str">
        <f t="shared" si="96"/>
        <v/>
      </c>
      <c r="BN150" s="36" t="str">
        <f>IFERROR(SUMPRODUCT(LARGE((N150,W150,AG150,AQ150,BA150,BK150),{1,2,3,4,5})),"")</f>
        <v/>
      </c>
      <c r="BO150" s="36" t="str">
        <f t="shared" si="97"/>
        <v/>
      </c>
      <c r="BP150" s="36" t="str">
        <f t="shared" si="99"/>
        <v/>
      </c>
      <c r="BQ150" s="45" t="str">
        <f t="shared" si="98"/>
        <v/>
      </c>
    </row>
    <row r="151" spans="1:69" x14ac:dyDescent="0.3">
      <c r="A151" s="17">
        <v>149</v>
      </c>
      <c r="B151" s="18"/>
      <c r="C151" s="18"/>
      <c r="D151" s="19"/>
      <c r="E151" s="20"/>
      <c r="F151" s="21"/>
      <c r="G151" s="22"/>
      <c r="H151" s="31">
        <v>80</v>
      </c>
      <c r="I151" s="25">
        <v>20</v>
      </c>
      <c r="J151" s="40"/>
      <c r="K151" s="36" t="str">
        <f t="shared" si="67"/>
        <v/>
      </c>
      <c r="L151" s="18"/>
      <c r="M151" s="36" t="str">
        <f t="shared" si="68"/>
        <v/>
      </c>
      <c r="N151" s="36" t="str">
        <f t="shared" si="69"/>
        <v/>
      </c>
      <c r="O151" s="35" t="str">
        <f>IFERROR(VLOOKUP(N151,INSTRUCTION!$J$1:$K$101,2),"")</f>
        <v/>
      </c>
      <c r="P151" s="36" t="str">
        <f t="shared" si="70"/>
        <v/>
      </c>
      <c r="Q151" s="37" t="str">
        <f t="shared" si="71"/>
        <v/>
      </c>
      <c r="R151" s="36" t="str">
        <f t="shared" si="72"/>
        <v/>
      </c>
      <c r="S151" s="18"/>
      <c r="T151" s="36" t="str">
        <f t="shared" si="73"/>
        <v/>
      </c>
      <c r="U151" s="18"/>
      <c r="V151" s="36" t="str">
        <f t="shared" si="74"/>
        <v/>
      </c>
      <c r="W151" s="36" t="str">
        <f t="shared" si="75"/>
        <v/>
      </c>
      <c r="X151" s="35" t="str">
        <f>IFERROR(VLOOKUP(W151,INSTRUCTION!$J$1:$K$101,2),"")</f>
        <v/>
      </c>
      <c r="Y151" s="36" t="str">
        <f t="shared" si="76"/>
        <v/>
      </c>
      <c r="Z151" s="18"/>
      <c r="AA151" s="18"/>
      <c r="AB151" s="36" t="str">
        <f t="shared" si="77"/>
        <v/>
      </c>
      <c r="AC151" s="18"/>
      <c r="AD151" s="36" t="str">
        <f t="shared" si="78"/>
        <v/>
      </c>
      <c r="AE151" s="18"/>
      <c r="AF151" s="36" t="str">
        <f t="shared" si="79"/>
        <v/>
      </c>
      <c r="AG151" s="36" t="str">
        <f t="shared" si="80"/>
        <v/>
      </c>
      <c r="AH151" s="35" t="str">
        <f>IFERROR(VLOOKUP(AG151,INSTRUCTION!$J$1:$K$101,2),"")</f>
        <v/>
      </c>
      <c r="AI151" s="36" t="str">
        <f t="shared" si="81"/>
        <v/>
      </c>
      <c r="AJ151" s="18"/>
      <c r="AK151" s="18"/>
      <c r="AL151" s="36" t="str">
        <f t="shared" si="82"/>
        <v/>
      </c>
      <c r="AM151" s="40"/>
      <c r="AN151" s="36" t="str">
        <f t="shared" si="83"/>
        <v/>
      </c>
      <c r="AO151" s="18"/>
      <c r="AP151" s="36" t="str">
        <f t="shared" si="84"/>
        <v/>
      </c>
      <c r="AQ151" s="36" t="str">
        <f t="shared" si="85"/>
        <v/>
      </c>
      <c r="AR151" s="35" t="str">
        <f>IFERROR(VLOOKUP(AQ151,INSTRUCTION!$J$1:$K$101,2),"")</f>
        <v/>
      </c>
      <c r="AS151" s="36" t="str">
        <f t="shared" si="86"/>
        <v/>
      </c>
      <c r="AT151" s="18"/>
      <c r="AU151" s="18"/>
      <c r="AV151" s="36" t="str">
        <f t="shared" si="87"/>
        <v/>
      </c>
      <c r="AW151" s="18"/>
      <c r="AX151" s="36" t="str">
        <f t="shared" si="88"/>
        <v/>
      </c>
      <c r="AY151" s="18"/>
      <c r="AZ151" s="36" t="str">
        <f t="shared" si="89"/>
        <v/>
      </c>
      <c r="BA151" s="36" t="str">
        <f t="shared" si="90"/>
        <v/>
      </c>
      <c r="BB151" s="35" t="str">
        <f>IFERROR(VLOOKUP(BA151,INSTRUCTION!$J$1:$K$101,2),"")</f>
        <v/>
      </c>
      <c r="BC151" s="36" t="str">
        <f t="shared" si="91"/>
        <v/>
      </c>
      <c r="BD151" s="18"/>
      <c r="BE151" s="40"/>
      <c r="BF151" s="36" t="str">
        <f t="shared" si="92"/>
        <v/>
      </c>
      <c r="BG151" s="18"/>
      <c r="BH151" s="36" t="str">
        <f t="shared" si="93"/>
        <v/>
      </c>
      <c r="BI151" s="18"/>
      <c r="BJ151" s="36" t="str">
        <f t="shared" si="94"/>
        <v/>
      </c>
      <c r="BK151" s="36" t="str">
        <f t="shared" si="95"/>
        <v/>
      </c>
      <c r="BL151" s="35" t="str">
        <f>IFERROR(VLOOKUP(BK151,INSTRUCTION!$J$1:$K$101,2),"")</f>
        <v/>
      </c>
      <c r="BM151" s="36" t="str">
        <f t="shared" si="96"/>
        <v/>
      </c>
      <c r="BN151" s="36" t="str">
        <f>IFERROR(SUMPRODUCT(LARGE((N151,W151,AG151,AQ151,BA151,BK151),{1,2,3,4,5})),"")</f>
        <v/>
      </c>
      <c r="BO151" s="36" t="str">
        <f t="shared" si="97"/>
        <v/>
      </c>
      <c r="BP151" s="36" t="str">
        <f t="shared" si="99"/>
        <v/>
      </c>
      <c r="BQ151" s="45" t="str">
        <f t="shared" si="98"/>
        <v/>
      </c>
    </row>
    <row r="152" spans="1:69" x14ac:dyDescent="0.3">
      <c r="A152" s="17">
        <v>150</v>
      </c>
      <c r="B152" s="18"/>
      <c r="C152" s="18"/>
      <c r="D152" s="19"/>
      <c r="E152" s="20"/>
      <c r="F152" s="21"/>
      <c r="G152" s="22"/>
      <c r="H152" s="31">
        <v>80</v>
      </c>
      <c r="I152" s="25">
        <v>20</v>
      </c>
      <c r="J152" s="40"/>
      <c r="K152" s="36" t="str">
        <f t="shared" si="67"/>
        <v/>
      </c>
      <c r="L152" s="18"/>
      <c r="M152" s="36" t="str">
        <f t="shared" si="68"/>
        <v/>
      </c>
      <c r="N152" s="36" t="str">
        <f t="shared" si="69"/>
        <v/>
      </c>
      <c r="O152" s="35" t="str">
        <f>IFERROR(VLOOKUP(N152,INSTRUCTION!$J$1:$K$101,2),"")</f>
        <v/>
      </c>
      <c r="P152" s="36" t="str">
        <f t="shared" si="70"/>
        <v/>
      </c>
      <c r="Q152" s="37" t="str">
        <f t="shared" si="71"/>
        <v/>
      </c>
      <c r="R152" s="36" t="str">
        <f t="shared" si="72"/>
        <v/>
      </c>
      <c r="S152" s="18"/>
      <c r="T152" s="36" t="str">
        <f t="shared" si="73"/>
        <v/>
      </c>
      <c r="U152" s="18"/>
      <c r="V152" s="36" t="str">
        <f t="shared" si="74"/>
        <v/>
      </c>
      <c r="W152" s="36" t="str">
        <f t="shared" si="75"/>
        <v/>
      </c>
      <c r="X152" s="35" t="str">
        <f>IFERROR(VLOOKUP(W152,INSTRUCTION!$J$1:$K$101,2),"")</f>
        <v/>
      </c>
      <c r="Y152" s="36" t="str">
        <f t="shared" si="76"/>
        <v/>
      </c>
      <c r="Z152" s="18"/>
      <c r="AA152" s="18"/>
      <c r="AB152" s="36" t="str">
        <f t="shared" si="77"/>
        <v/>
      </c>
      <c r="AC152" s="18"/>
      <c r="AD152" s="36" t="str">
        <f t="shared" si="78"/>
        <v/>
      </c>
      <c r="AE152" s="18"/>
      <c r="AF152" s="36" t="str">
        <f t="shared" si="79"/>
        <v/>
      </c>
      <c r="AG152" s="36" t="str">
        <f t="shared" si="80"/>
        <v/>
      </c>
      <c r="AH152" s="35" t="str">
        <f>IFERROR(VLOOKUP(AG152,INSTRUCTION!$J$1:$K$101,2),"")</f>
        <v/>
      </c>
      <c r="AI152" s="36" t="str">
        <f t="shared" si="81"/>
        <v/>
      </c>
      <c r="AJ152" s="18"/>
      <c r="AK152" s="18"/>
      <c r="AL152" s="36" t="str">
        <f t="shared" si="82"/>
        <v/>
      </c>
      <c r="AM152" s="40"/>
      <c r="AN152" s="36" t="str">
        <f t="shared" si="83"/>
        <v/>
      </c>
      <c r="AO152" s="18"/>
      <c r="AP152" s="36" t="str">
        <f t="shared" si="84"/>
        <v/>
      </c>
      <c r="AQ152" s="36" t="str">
        <f t="shared" si="85"/>
        <v/>
      </c>
      <c r="AR152" s="35" t="str">
        <f>IFERROR(VLOOKUP(AQ152,INSTRUCTION!$J$1:$K$101,2),"")</f>
        <v/>
      </c>
      <c r="AS152" s="36" t="str">
        <f t="shared" si="86"/>
        <v/>
      </c>
      <c r="AT152" s="18"/>
      <c r="AU152" s="18"/>
      <c r="AV152" s="36" t="str">
        <f t="shared" si="87"/>
        <v/>
      </c>
      <c r="AW152" s="18"/>
      <c r="AX152" s="36" t="str">
        <f t="shared" si="88"/>
        <v/>
      </c>
      <c r="AY152" s="18"/>
      <c r="AZ152" s="36" t="str">
        <f t="shared" si="89"/>
        <v/>
      </c>
      <c r="BA152" s="36" t="str">
        <f t="shared" si="90"/>
        <v/>
      </c>
      <c r="BB152" s="35" t="str">
        <f>IFERROR(VLOOKUP(BA152,INSTRUCTION!$J$1:$K$101,2),"")</f>
        <v/>
      </c>
      <c r="BC152" s="36" t="str">
        <f t="shared" si="91"/>
        <v/>
      </c>
      <c r="BD152" s="18"/>
      <c r="BE152" s="40"/>
      <c r="BF152" s="36" t="str">
        <f t="shared" si="92"/>
        <v/>
      </c>
      <c r="BG152" s="18"/>
      <c r="BH152" s="36" t="str">
        <f t="shared" si="93"/>
        <v/>
      </c>
      <c r="BI152" s="18"/>
      <c r="BJ152" s="36" t="str">
        <f t="shared" si="94"/>
        <v/>
      </c>
      <c r="BK152" s="36" t="str">
        <f t="shared" si="95"/>
        <v/>
      </c>
      <c r="BL152" s="35" t="str">
        <f>IFERROR(VLOOKUP(BK152,INSTRUCTION!$J$1:$K$101,2),"")</f>
        <v/>
      </c>
      <c r="BM152" s="36" t="str">
        <f t="shared" si="96"/>
        <v/>
      </c>
      <c r="BN152" s="36" t="str">
        <f>IFERROR(SUMPRODUCT(LARGE((N152,W152,AG152,AQ152,BA152,BK152),{1,2,3,4,5})),"")</f>
        <v/>
      </c>
      <c r="BO152" s="36" t="str">
        <f t="shared" si="97"/>
        <v/>
      </c>
      <c r="BP152" s="36" t="str">
        <f t="shared" si="99"/>
        <v/>
      </c>
      <c r="BQ152" s="45" t="str">
        <f t="shared" si="98"/>
        <v/>
      </c>
    </row>
    <row r="153" spans="1:69" x14ac:dyDescent="0.3">
      <c r="A153" s="17">
        <v>151</v>
      </c>
      <c r="B153" s="18"/>
      <c r="C153" s="18"/>
      <c r="D153" s="19"/>
      <c r="E153" s="20"/>
      <c r="F153" s="21"/>
      <c r="G153" s="22"/>
      <c r="H153" s="31">
        <v>80</v>
      </c>
      <c r="I153" s="25">
        <v>20</v>
      </c>
      <c r="J153" s="40"/>
      <c r="K153" s="36" t="str">
        <f t="shared" si="67"/>
        <v/>
      </c>
      <c r="L153" s="18"/>
      <c r="M153" s="36" t="str">
        <f t="shared" si="68"/>
        <v/>
      </c>
      <c r="N153" s="36" t="str">
        <f t="shared" si="69"/>
        <v/>
      </c>
      <c r="O153" s="35" t="str">
        <f>IFERROR(VLOOKUP(N153,INSTRUCTION!$J$1:$K$101,2),"")</f>
        <v/>
      </c>
      <c r="P153" s="36" t="str">
        <f t="shared" si="70"/>
        <v/>
      </c>
      <c r="Q153" s="37" t="str">
        <f t="shared" si="71"/>
        <v/>
      </c>
      <c r="R153" s="36" t="str">
        <f t="shared" si="72"/>
        <v/>
      </c>
      <c r="S153" s="18"/>
      <c r="T153" s="36" t="str">
        <f t="shared" si="73"/>
        <v/>
      </c>
      <c r="U153" s="18"/>
      <c r="V153" s="36" t="str">
        <f t="shared" si="74"/>
        <v/>
      </c>
      <c r="W153" s="36" t="str">
        <f t="shared" si="75"/>
        <v/>
      </c>
      <c r="X153" s="35" t="str">
        <f>IFERROR(VLOOKUP(W153,INSTRUCTION!$J$1:$K$101,2),"")</f>
        <v/>
      </c>
      <c r="Y153" s="36" t="str">
        <f t="shared" si="76"/>
        <v/>
      </c>
      <c r="Z153" s="18"/>
      <c r="AA153" s="18"/>
      <c r="AB153" s="36" t="str">
        <f t="shared" si="77"/>
        <v/>
      </c>
      <c r="AC153" s="18"/>
      <c r="AD153" s="36" t="str">
        <f t="shared" si="78"/>
        <v/>
      </c>
      <c r="AE153" s="18"/>
      <c r="AF153" s="36" t="str">
        <f t="shared" si="79"/>
        <v/>
      </c>
      <c r="AG153" s="36" t="str">
        <f t="shared" si="80"/>
        <v/>
      </c>
      <c r="AH153" s="35" t="str">
        <f>IFERROR(VLOOKUP(AG153,INSTRUCTION!$J$1:$K$101,2),"")</f>
        <v/>
      </c>
      <c r="AI153" s="36" t="str">
        <f t="shared" si="81"/>
        <v/>
      </c>
      <c r="AJ153" s="18"/>
      <c r="AK153" s="18"/>
      <c r="AL153" s="36" t="str">
        <f t="shared" si="82"/>
        <v/>
      </c>
      <c r="AM153" s="40"/>
      <c r="AN153" s="36" t="str">
        <f t="shared" si="83"/>
        <v/>
      </c>
      <c r="AO153" s="18"/>
      <c r="AP153" s="36" t="str">
        <f t="shared" si="84"/>
        <v/>
      </c>
      <c r="AQ153" s="36" t="str">
        <f t="shared" si="85"/>
        <v/>
      </c>
      <c r="AR153" s="35" t="str">
        <f>IFERROR(VLOOKUP(AQ153,INSTRUCTION!$J$1:$K$101,2),"")</f>
        <v/>
      </c>
      <c r="AS153" s="36" t="str">
        <f t="shared" si="86"/>
        <v/>
      </c>
      <c r="AT153" s="18"/>
      <c r="AU153" s="18"/>
      <c r="AV153" s="36" t="str">
        <f t="shared" si="87"/>
        <v/>
      </c>
      <c r="AW153" s="18"/>
      <c r="AX153" s="36" t="str">
        <f t="shared" si="88"/>
        <v/>
      </c>
      <c r="AY153" s="18"/>
      <c r="AZ153" s="36" t="str">
        <f t="shared" si="89"/>
        <v/>
      </c>
      <c r="BA153" s="36" t="str">
        <f t="shared" si="90"/>
        <v/>
      </c>
      <c r="BB153" s="35" t="str">
        <f>IFERROR(VLOOKUP(BA153,INSTRUCTION!$J$1:$K$101,2),"")</f>
        <v/>
      </c>
      <c r="BC153" s="36" t="str">
        <f t="shared" si="91"/>
        <v/>
      </c>
      <c r="BD153" s="18"/>
      <c r="BE153" s="40"/>
      <c r="BF153" s="36" t="str">
        <f t="shared" si="92"/>
        <v/>
      </c>
      <c r="BG153" s="18"/>
      <c r="BH153" s="36" t="str">
        <f t="shared" si="93"/>
        <v/>
      </c>
      <c r="BI153" s="18"/>
      <c r="BJ153" s="36" t="str">
        <f t="shared" si="94"/>
        <v/>
      </c>
      <c r="BK153" s="36" t="str">
        <f t="shared" si="95"/>
        <v/>
      </c>
      <c r="BL153" s="35" t="str">
        <f>IFERROR(VLOOKUP(BK153,INSTRUCTION!$J$1:$K$101,2),"")</f>
        <v/>
      </c>
      <c r="BM153" s="36" t="str">
        <f t="shared" si="96"/>
        <v/>
      </c>
      <c r="BN153" s="36" t="str">
        <f>IFERROR(SUMPRODUCT(LARGE((N153,W153,AG153,AQ153,BA153,BK153),{1,2,3,4,5})),"")</f>
        <v/>
      </c>
      <c r="BO153" s="36" t="str">
        <f t="shared" si="97"/>
        <v/>
      </c>
      <c r="BP153" s="36" t="str">
        <f t="shared" si="99"/>
        <v/>
      </c>
      <c r="BQ153" s="45" t="str">
        <f t="shared" si="98"/>
        <v/>
      </c>
    </row>
    <row r="154" spans="1:69" x14ac:dyDescent="0.3">
      <c r="A154" s="17">
        <v>152</v>
      </c>
      <c r="B154" s="18"/>
      <c r="C154" s="18"/>
      <c r="D154" s="19"/>
      <c r="E154" s="20"/>
      <c r="F154" s="21"/>
      <c r="G154" s="22"/>
      <c r="H154" s="31">
        <v>80</v>
      </c>
      <c r="I154" s="25">
        <v>20</v>
      </c>
      <c r="J154" s="40"/>
      <c r="K154" s="36" t="str">
        <f t="shared" si="67"/>
        <v/>
      </c>
      <c r="L154" s="18"/>
      <c r="M154" s="36" t="str">
        <f t="shared" si="68"/>
        <v/>
      </c>
      <c r="N154" s="36" t="str">
        <f t="shared" si="69"/>
        <v/>
      </c>
      <c r="O154" s="35" t="str">
        <f>IFERROR(VLOOKUP(N154,INSTRUCTION!$J$1:$K$101,2),"")</f>
        <v/>
      </c>
      <c r="P154" s="36" t="str">
        <f t="shared" si="70"/>
        <v/>
      </c>
      <c r="Q154" s="37" t="str">
        <f t="shared" si="71"/>
        <v/>
      </c>
      <c r="R154" s="36" t="str">
        <f t="shared" si="72"/>
        <v/>
      </c>
      <c r="S154" s="18"/>
      <c r="T154" s="36" t="str">
        <f t="shared" si="73"/>
        <v/>
      </c>
      <c r="U154" s="18"/>
      <c r="V154" s="36" t="str">
        <f t="shared" si="74"/>
        <v/>
      </c>
      <c r="W154" s="36" t="str">
        <f t="shared" si="75"/>
        <v/>
      </c>
      <c r="X154" s="35" t="str">
        <f>IFERROR(VLOOKUP(W154,INSTRUCTION!$J$1:$K$101,2),"")</f>
        <v/>
      </c>
      <c r="Y154" s="36" t="str">
        <f t="shared" si="76"/>
        <v/>
      </c>
      <c r="Z154" s="18"/>
      <c r="AA154" s="18"/>
      <c r="AB154" s="36" t="str">
        <f t="shared" si="77"/>
        <v/>
      </c>
      <c r="AC154" s="18"/>
      <c r="AD154" s="36" t="str">
        <f t="shared" si="78"/>
        <v/>
      </c>
      <c r="AE154" s="18"/>
      <c r="AF154" s="36" t="str">
        <f t="shared" si="79"/>
        <v/>
      </c>
      <c r="AG154" s="36" t="str">
        <f t="shared" si="80"/>
        <v/>
      </c>
      <c r="AH154" s="35" t="str">
        <f>IFERROR(VLOOKUP(AG154,INSTRUCTION!$J$1:$K$101,2),"")</f>
        <v/>
      </c>
      <c r="AI154" s="36" t="str">
        <f t="shared" si="81"/>
        <v/>
      </c>
      <c r="AJ154" s="18"/>
      <c r="AK154" s="18"/>
      <c r="AL154" s="36" t="str">
        <f t="shared" si="82"/>
        <v/>
      </c>
      <c r="AM154" s="40"/>
      <c r="AN154" s="36" t="str">
        <f t="shared" si="83"/>
        <v/>
      </c>
      <c r="AO154" s="18"/>
      <c r="AP154" s="36" t="str">
        <f t="shared" si="84"/>
        <v/>
      </c>
      <c r="AQ154" s="36" t="str">
        <f t="shared" si="85"/>
        <v/>
      </c>
      <c r="AR154" s="35" t="str">
        <f>IFERROR(VLOOKUP(AQ154,INSTRUCTION!$J$1:$K$101,2),"")</f>
        <v/>
      </c>
      <c r="AS154" s="36" t="str">
        <f t="shared" si="86"/>
        <v/>
      </c>
      <c r="AT154" s="18"/>
      <c r="AU154" s="18"/>
      <c r="AV154" s="36" t="str">
        <f t="shared" si="87"/>
        <v/>
      </c>
      <c r="AW154" s="18"/>
      <c r="AX154" s="36" t="str">
        <f t="shared" si="88"/>
        <v/>
      </c>
      <c r="AY154" s="18"/>
      <c r="AZ154" s="36" t="str">
        <f t="shared" si="89"/>
        <v/>
      </c>
      <c r="BA154" s="36" t="str">
        <f t="shared" si="90"/>
        <v/>
      </c>
      <c r="BB154" s="35" t="str">
        <f>IFERROR(VLOOKUP(BA154,INSTRUCTION!$J$1:$K$101,2),"")</f>
        <v/>
      </c>
      <c r="BC154" s="36" t="str">
        <f t="shared" si="91"/>
        <v/>
      </c>
      <c r="BD154" s="18"/>
      <c r="BE154" s="40"/>
      <c r="BF154" s="36" t="str">
        <f t="shared" si="92"/>
        <v/>
      </c>
      <c r="BG154" s="18"/>
      <c r="BH154" s="36" t="str">
        <f t="shared" si="93"/>
        <v/>
      </c>
      <c r="BI154" s="18"/>
      <c r="BJ154" s="36" t="str">
        <f t="shared" si="94"/>
        <v/>
      </c>
      <c r="BK154" s="36" t="str">
        <f t="shared" si="95"/>
        <v/>
      </c>
      <c r="BL154" s="35" t="str">
        <f>IFERROR(VLOOKUP(BK154,INSTRUCTION!$J$1:$K$101,2),"")</f>
        <v/>
      </c>
      <c r="BM154" s="36" t="str">
        <f t="shared" si="96"/>
        <v/>
      </c>
      <c r="BN154" s="36" t="str">
        <f>IFERROR(SUMPRODUCT(LARGE((N154,W154,AG154,AQ154,BA154,BK154),{1,2,3,4,5})),"")</f>
        <v/>
      </c>
      <c r="BO154" s="36" t="str">
        <f t="shared" si="97"/>
        <v/>
      </c>
      <c r="BP154" s="36" t="str">
        <f t="shared" si="99"/>
        <v/>
      </c>
      <c r="BQ154" s="45" t="str">
        <f t="shared" si="98"/>
        <v/>
      </c>
    </row>
    <row r="155" spans="1:69" x14ac:dyDescent="0.3">
      <c r="A155" s="17">
        <v>153</v>
      </c>
      <c r="B155" s="18"/>
      <c r="C155" s="18"/>
      <c r="D155" s="19"/>
      <c r="E155" s="20"/>
      <c r="F155" s="21"/>
      <c r="G155" s="22"/>
      <c r="H155" s="31">
        <v>80</v>
      </c>
      <c r="I155" s="25">
        <v>20</v>
      </c>
      <c r="J155" s="40"/>
      <c r="K155" s="36" t="str">
        <f t="shared" si="67"/>
        <v/>
      </c>
      <c r="L155" s="18"/>
      <c r="M155" s="36" t="str">
        <f t="shared" si="68"/>
        <v/>
      </c>
      <c r="N155" s="36" t="str">
        <f t="shared" si="69"/>
        <v/>
      </c>
      <c r="O155" s="35" t="str">
        <f>IFERROR(VLOOKUP(N155,INSTRUCTION!$J$1:$K$101,2),"")</f>
        <v/>
      </c>
      <c r="P155" s="36" t="str">
        <f t="shared" si="70"/>
        <v/>
      </c>
      <c r="Q155" s="37" t="str">
        <f t="shared" si="71"/>
        <v/>
      </c>
      <c r="R155" s="36" t="str">
        <f t="shared" si="72"/>
        <v/>
      </c>
      <c r="S155" s="18"/>
      <c r="T155" s="36" t="str">
        <f t="shared" si="73"/>
        <v/>
      </c>
      <c r="U155" s="18"/>
      <c r="V155" s="36" t="str">
        <f t="shared" si="74"/>
        <v/>
      </c>
      <c r="W155" s="36" t="str">
        <f t="shared" si="75"/>
        <v/>
      </c>
      <c r="X155" s="35" t="str">
        <f>IFERROR(VLOOKUP(W155,INSTRUCTION!$J$1:$K$101,2),"")</f>
        <v/>
      </c>
      <c r="Y155" s="36" t="str">
        <f t="shared" si="76"/>
        <v/>
      </c>
      <c r="Z155" s="18"/>
      <c r="AA155" s="18"/>
      <c r="AB155" s="36" t="str">
        <f t="shared" si="77"/>
        <v/>
      </c>
      <c r="AC155" s="18"/>
      <c r="AD155" s="36" t="str">
        <f t="shared" si="78"/>
        <v/>
      </c>
      <c r="AE155" s="18"/>
      <c r="AF155" s="36" t="str">
        <f t="shared" si="79"/>
        <v/>
      </c>
      <c r="AG155" s="36" t="str">
        <f t="shared" si="80"/>
        <v/>
      </c>
      <c r="AH155" s="35" t="str">
        <f>IFERROR(VLOOKUP(AG155,INSTRUCTION!$J$1:$K$101,2),"")</f>
        <v/>
      </c>
      <c r="AI155" s="36" t="str">
        <f t="shared" si="81"/>
        <v/>
      </c>
      <c r="AJ155" s="18"/>
      <c r="AK155" s="18"/>
      <c r="AL155" s="36" t="str">
        <f t="shared" si="82"/>
        <v/>
      </c>
      <c r="AM155" s="40"/>
      <c r="AN155" s="36" t="str">
        <f t="shared" si="83"/>
        <v/>
      </c>
      <c r="AO155" s="18"/>
      <c r="AP155" s="36" t="str">
        <f t="shared" si="84"/>
        <v/>
      </c>
      <c r="AQ155" s="36" t="str">
        <f t="shared" si="85"/>
        <v/>
      </c>
      <c r="AR155" s="35" t="str">
        <f>IFERROR(VLOOKUP(AQ155,INSTRUCTION!$J$1:$K$101,2),"")</f>
        <v/>
      </c>
      <c r="AS155" s="36" t="str">
        <f t="shared" si="86"/>
        <v/>
      </c>
      <c r="AT155" s="18"/>
      <c r="AU155" s="18"/>
      <c r="AV155" s="36" t="str">
        <f t="shared" si="87"/>
        <v/>
      </c>
      <c r="AW155" s="18"/>
      <c r="AX155" s="36" t="str">
        <f t="shared" si="88"/>
        <v/>
      </c>
      <c r="AY155" s="18"/>
      <c r="AZ155" s="36" t="str">
        <f t="shared" si="89"/>
        <v/>
      </c>
      <c r="BA155" s="36" t="str">
        <f t="shared" si="90"/>
        <v/>
      </c>
      <c r="BB155" s="35" t="str">
        <f>IFERROR(VLOOKUP(BA155,INSTRUCTION!$J$1:$K$101,2),"")</f>
        <v/>
      </c>
      <c r="BC155" s="36" t="str">
        <f t="shared" si="91"/>
        <v/>
      </c>
      <c r="BD155" s="18"/>
      <c r="BE155" s="40"/>
      <c r="BF155" s="36" t="str">
        <f t="shared" si="92"/>
        <v/>
      </c>
      <c r="BG155" s="18"/>
      <c r="BH155" s="36" t="str">
        <f t="shared" si="93"/>
        <v/>
      </c>
      <c r="BI155" s="18"/>
      <c r="BJ155" s="36" t="str">
        <f t="shared" si="94"/>
        <v/>
      </c>
      <c r="BK155" s="36" t="str">
        <f t="shared" si="95"/>
        <v/>
      </c>
      <c r="BL155" s="35" t="str">
        <f>IFERROR(VLOOKUP(BK155,INSTRUCTION!$J$1:$K$101,2),"")</f>
        <v/>
      </c>
      <c r="BM155" s="36" t="str">
        <f t="shared" si="96"/>
        <v/>
      </c>
      <c r="BN155" s="36" t="str">
        <f>IFERROR(SUMPRODUCT(LARGE((N155,W155,AG155,AQ155,BA155,BK155),{1,2,3,4,5})),"")</f>
        <v/>
      </c>
      <c r="BO155" s="36" t="str">
        <f t="shared" si="97"/>
        <v/>
      </c>
      <c r="BP155" s="36" t="str">
        <f t="shared" si="99"/>
        <v/>
      </c>
      <c r="BQ155" s="45" t="str">
        <f t="shared" si="98"/>
        <v/>
      </c>
    </row>
    <row r="156" spans="1:69" x14ac:dyDescent="0.3">
      <c r="A156" s="17">
        <v>154</v>
      </c>
      <c r="B156" s="18"/>
      <c r="C156" s="18"/>
      <c r="D156" s="19"/>
      <c r="E156" s="20"/>
      <c r="F156" s="21"/>
      <c r="G156" s="22"/>
      <c r="H156" s="31">
        <v>80</v>
      </c>
      <c r="I156" s="25">
        <v>20</v>
      </c>
      <c r="J156" s="40"/>
      <c r="K156" s="36" t="str">
        <f t="shared" si="67"/>
        <v/>
      </c>
      <c r="L156" s="18"/>
      <c r="M156" s="36" t="str">
        <f t="shared" si="68"/>
        <v/>
      </c>
      <c r="N156" s="36" t="str">
        <f t="shared" si="69"/>
        <v/>
      </c>
      <c r="O156" s="35" t="str">
        <f>IFERROR(VLOOKUP(N156,INSTRUCTION!$J$1:$K$101,2),"")</f>
        <v/>
      </c>
      <c r="P156" s="36" t="str">
        <f t="shared" si="70"/>
        <v/>
      </c>
      <c r="Q156" s="37" t="str">
        <f t="shared" si="71"/>
        <v/>
      </c>
      <c r="R156" s="36" t="str">
        <f t="shared" si="72"/>
        <v/>
      </c>
      <c r="S156" s="18"/>
      <c r="T156" s="36" t="str">
        <f t="shared" si="73"/>
        <v/>
      </c>
      <c r="U156" s="18"/>
      <c r="V156" s="36" t="str">
        <f t="shared" si="74"/>
        <v/>
      </c>
      <c r="W156" s="36" t="str">
        <f t="shared" si="75"/>
        <v/>
      </c>
      <c r="X156" s="35" t="str">
        <f>IFERROR(VLOOKUP(W156,INSTRUCTION!$J$1:$K$101,2),"")</f>
        <v/>
      </c>
      <c r="Y156" s="36" t="str">
        <f t="shared" si="76"/>
        <v/>
      </c>
      <c r="Z156" s="18"/>
      <c r="AA156" s="18"/>
      <c r="AB156" s="36" t="str">
        <f t="shared" si="77"/>
        <v/>
      </c>
      <c r="AC156" s="18"/>
      <c r="AD156" s="36" t="str">
        <f t="shared" si="78"/>
        <v/>
      </c>
      <c r="AE156" s="18"/>
      <c r="AF156" s="36" t="str">
        <f t="shared" si="79"/>
        <v/>
      </c>
      <c r="AG156" s="36" t="str">
        <f t="shared" si="80"/>
        <v/>
      </c>
      <c r="AH156" s="35" t="str">
        <f>IFERROR(VLOOKUP(AG156,INSTRUCTION!$J$1:$K$101,2),"")</f>
        <v/>
      </c>
      <c r="AI156" s="36" t="str">
        <f t="shared" si="81"/>
        <v/>
      </c>
      <c r="AJ156" s="18"/>
      <c r="AK156" s="18"/>
      <c r="AL156" s="36" t="str">
        <f t="shared" si="82"/>
        <v/>
      </c>
      <c r="AM156" s="40"/>
      <c r="AN156" s="36" t="str">
        <f t="shared" si="83"/>
        <v/>
      </c>
      <c r="AO156" s="18"/>
      <c r="AP156" s="36" t="str">
        <f t="shared" si="84"/>
        <v/>
      </c>
      <c r="AQ156" s="36" t="str">
        <f t="shared" si="85"/>
        <v/>
      </c>
      <c r="AR156" s="35" t="str">
        <f>IFERROR(VLOOKUP(AQ156,INSTRUCTION!$J$1:$K$101,2),"")</f>
        <v/>
      </c>
      <c r="AS156" s="36" t="str">
        <f t="shared" si="86"/>
        <v/>
      </c>
      <c r="AT156" s="18"/>
      <c r="AU156" s="18"/>
      <c r="AV156" s="36" t="str">
        <f t="shared" si="87"/>
        <v/>
      </c>
      <c r="AW156" s="18"/>
      <c r="AX156" s="36" t="str">
        <f t="shared" si="88"/>
        <v/>
      </c>
      <c r="AY156" s="18"/>
      <c r="AZ156" s="36" t="str">
        <f t="shared" si="89"/>
        <v/>
      </c>
      <c r="BA156" s="36" t="str">
        <f t="shared" si="90"/>
        <v/>
      </c>
      <c r="BB156" s="35" t="str">
        <f>IFERROR(VLOOKUP(BA156,INSTRUCTION!$J$1:$K$101,2),"")</f>
        <v/>
      </c>
      <c r="BC156" s="36" t="str">
        <f t="shared" si="91"/>
        <v/>
      </c>
      <c r="BD156" s="18"/>
      <c r="BE156" s="40"/>
      <c r="BF156" s="36" t="str">
        <f t="shared" si="92"/>
        <v/>
      </c>
      <c r="BG156" s="18"/>
      <c r="BH156" s="36" t="str">
        <f t="shared" si="93"/>
        <v/>
      </c>
      <c r="BI156" s="18"/>
      <c r="BJ156" s="36" t="str">
        <f t="shared" si="94"/>
        <v/>
      </c>
      <c r="BK156" s="36" t="str">
        <f t="shared" si="95"/>
        <v/>
      </c>
      <c r="BL156" s="35" t="str">
        <f>IFERROR(VLOOKUP(BK156,INSTRUCTION!$J$1:$K$101,2),"")</f>
        <v/>
      </c>
      <c r="BM156" s="36" t="str">
        <f t="shared" si="96"/>
        <v/>
      </c>
      <c r="BN156" s="36" t="str">
        <f>IFERROR(SUMPRODUCT(LARGE((N156,W156,AG156,AQ156,BA156,BK156),{1,2,3,4,5})),"")</f>
        <v/>
      </c>
      <c r="BO156" s="36" t="str">
        <f t="shared" si="97"/>
        <v/>
      </c>
      <c r="BP156" s="36" t="str">
        <f t="shared" si="99"/>
        <v/>
      </c>
      <c r="BQ156" s="45" t="str">
        <f t="shared" si="98"/>
        <v/>
      </c>
    </row>
    <row r="157" spans="1:69" x14ac:dyDescent="0.3">
      <c r="A157" s="17">
        <v>155</v>
      </c>
      <c r="B157" s="18"/>
      <c r="C157" s="18"/>
      <c r="D157" s="19"/>
      <c r="E157" s="20"/>
      <c r="F157" s="21"/>
      <c r="G157" s="22"/>
      <c r="H157" s="31">
        <v>80</v>
      </c>
      <c r="I157" s="25">
        <v>20</v>
      </c>
      <c r="J157" s="40"/>
      <c r="K157" s="36" t="str">
        <f t="shared" si="67"/>
        <v/>
      </c>
      <c r="L157" s="18"/>
      <c r="M157" s="36" t="str">
        <f t="shared" si="68"/>
        <v/>
      </c>
      <c r="N157" s="36" t="str">
        <f t="shared" si="69"/>
        <v/>
      </c>
      <c r="O157" s="35" t="str">
        <f>IFERROR(VLOOKUP(N157,INSTRUCTION!$J$1:$K$101,2),"")</f>
        <v/>
      </c>
      <c r="P157" s="36" t="str">
        <f t="shared" si="70"/>
        <v/>
      </c>
      <c r="Q157" s="37" t="str">
        <f t="shared" si="71"/>
        <v/>
      </c>
      <c r="R157" s="36" t="str">
        <f t="shared" si="72"/>
        <v/>
      </c>
      <c r="S157" s="18"/>
      <c r="T157" s="36" t="str">
        <f t="shared" si="73"/>
        <v/>
      </c>
      <c r="U157" s="18"/>
      <c r="V157" s="36" t="str">
        <f t="shared" si="74"/>
        <v/>
      </c>
      <c r="W157" s="36" t="str">
        <f t="shared" si="75"/>
        <v/>
      </c>
      <c r="X157" s="35" t="str">
        <f>IFERROR(VLOOKUP(W157,INSTRUCTION!$J$1:$K$101,2),"")</f>
        <v/>
      </c>
      <c r="Y157" s="36" t="str">
        <f t="shared" si="76"/>
        <v/>
      </c>
      <c r="Z157" s="18"/>
      <c r="AA157" s="18"/>
      <c r="AB157" s="36" t="str">
        <f t="shared" si="77"/>
        <v/>
      </c>
      <c r="AC157" s="18"/>
      <c r="AD157" s="36" t="str">
        <f t="shared" si="78"/>
        <v/>
      </c>
      <c r="AE157" s="18"/>
      <c r="AF157" s="36" t="str">
        <f t="shared" si="79"/>
        <v/>
      </c>
      <c r="AG157" s="36" t="str">
        <f t="shared" si="80"/>
        <v/>
      </c>
      <c r="AH157" s="35" t="str">
        <f>IFERROR(VLOOKUP(AG157,INSTRUCTION!$J$1:$K$101,2),"")</f>
        <v/>
      </c>
      <c r="AI157" s="36" t="str">
        <f t="shared" si="81"/>
        <v/>
      </c>
      <c r="AJ157" s="18"/>
      <c r="AK157" s="18"/>
      <c r="AL157" s="36" t="str">
        <f t="shared" si="82"/>
        <v/>
      </c>
      <c r="AM157" s="40"/>
      <c r="AN157" s="36" t="str">
        <f t="shared" si="83"/>
        <v/>
      </c>
      <c r="AO157" s="18"/>
      <c r="AP157" s="36" t="str">
        <f t="shared" si="84"/>
        <v/>
      </c>
      <c r="AQ157" s="36" t="str">
        <f t="shared" si="85"/>
        <v/>
      </c>
      <c r="AR157" s="35" t="str">
        <f>IFERROR(VLOOKUP(AQ157,INSTRUCTION!$J$1:$K$101,2),"")</f>
        <v/>
      </c>
      <c r="AS157" s="36" t="str">
        <f t="shared" si="86"/>
        <v/>
      </c>
      <c r="AT157" s="18"/>
      <c r="AU157" s="18"/>
      <c r="AV157" s="36" t="str">
        <f t="shared" si="87"/>
        <v/>
      </c>
      <c r="AW157" s="18"/>
      <c r="AX157" s="36" t="str">
        <f t="shared" si="88"/>
        <v/>
      </c>
      <c r="AY157" s="18"/>
      <c r="AZ157" s="36" t="str">
        <f t="shared" si="89"/>
        <v/>
      </c>
      <c r="BA157" s="36" t="str">
        <f t="shared" si="90"/>
        <v/>
      </c>
      <c r="BB157" s="35" t="str">
        <f>IFERROR(VLOOKUP(BA157,INSTRUCTION!$J$1:$K$101,2),"")</f>
        <v/>
      </c>
      <c r="BC157" s="36" t="str">
        <f t="shared" si="91"/>
        <v/>
      </c>
      <c r="BD157" s="18"/>
      <c r="BE157" s="40"/>
      <c r="BF157" s="36" t="str">
        <f t="shared" si="92"/>
        <v/>
      </c>
      <c r="BG157" s="18"/>
      <c r="BH157" s="36" t="str">
        <f t="shared" si="93"/>
        <v/>
      </c>
      <c r="BI157" s="18"/>
      <c r="BJ157" s="36" t="str">
        <f t="shared" si="94"/>
        <v/>
      </c>
      <c r="BK157" s="36" t="str">
        <f t="shared" si="95"/>
        <v/>
      </c>
      <c r="BL157" s="35" t="str">
        <f>IFERROR(VLOOKUP(BK157,INSTRUCTION!$J$1:$K$101,2),"")</f>
        <v/>
      </c>
      <c r="BM157" s="36" t="str">
        <f t="shared" si="96"/>
        <v/>
      </c>
      <c r="BN157" s="36" t="str">
        <f>IFERROR(SUMPRODUCT(LARGE((N157,W157,AG157,AQ157,BA157,BK157),{1,2,3,4,5})),"")</f>
        <v/>
      </c>
      <c r="BO157" s="36" t="str">
        <f t="shared" si="97"/>
        <v/>
      </c>
      <c r="BP157" s="36" t="str">
        <f t="shared" si="99"/>
        <v/>
      </c>
      <c r="BQ157" s="45" t="str">
        <f t="shared" si="98"/>
        <v/>
      </c>
    </row>
    <row r="158" spans="1:69" x14ac:dyDescent="0.3">
      <c r="A158" s="17">
        <v>156</v>
      </c>
      <c r="B158" s="18"/>
      <c r="C158" s="18"/>
      <c r="D158" s="19"/>
      <c r="E158" s="20"/>
      <c r="F158" s="21"/>
      <c r="G158" s="22"/>
      <c r="H158" s="31">
        <v>80</v>
      </c>
      <c r="I158" s="25">
        <v>20</v>
      </c>
      <c r="J158" s="40"/>
      <c r="K158" s="36" t="str">
        <f t="shared" si="67"/>
        <v/>
      </c>
      <c r="L158" s="18"/>
      <c r="M158" s="36" t="str">
        <f t="shared" si="68"/>
        <v/>
      </c>
      <c r="N158" s="36" t="str">
        <f t="shared" si="69"/>
        <v/>
      </c>
      <c r="O158" s="35" t="str">
        <f>IFERROR(VLOOKUP(N158,INSTRUCTION!$J$1:$K$101,2),"")</f>
        <v/>
      </c>
      <c r="P158" s="36" t="str">
        <f t="shared" si="70"/>
        <v/>
      </c>
      <c r="Q158" s="37" t="str">
        <f t="shared" si="71"/>
        <v/>
      </c>
      <c r="R158" s="36" t="str">
        <f t="shared" si="72"/>
        <v/>
      </c>
      <c r="S158" s="18"/>
      <c r="T158" s="36" t="str">
        <f t="shared" si="73"/>
        <v/>
      </c>
      <c r="U158" s="18"/>
      <c r="V158" s="36" t="str">
        <f t="shared" si="74"/>
        <v/>
      </c>
      <c r="W158" s="36" t="str">
        <f t="shared" si="75"/>
        <v/>
      </c>
      <c r="X158" s="35" t="str">
        <f>IFERROR(VLOOKUP(W158,INSTRUCTION!$J$1:$K$101,2),"")</f>
        <v/>
      </c>
      <c r="Y158" s="36" t="str">
        <f t="shared" si="76"/>
        <v/>
      </c>
      <c r="Z158" s="18"/>
      <c r="AA158" s="18"/>
      <c r="AB158" s="36" t="str">
        <f t="shared" si="77"/>
        <v/>
      </c>
      <c r="AC158" s="18"/>
      <c r="AD158" s="36" t="str">
        <f t="shared" si="78"/>
        <v/>
      </c>
      <c r="AE158" s="18"/>
      <c r="AF158" s="36" t="str">
        <f t="shared" si="79"/>
        <v/>
      </c>
      <c r="AG158" s="36" t="str">
        <f t="shared" si="80"/>
        <v/>
      </c>
      <c r="AH158" s="35" t="str">
        <f>IFERROR(VLOOKUP(AG158,INSTRUCTION!$J$1:$K$101,2),"")</f>
        <v/>
      </c>
      <c r="AI158" s="36" t="str">
        <f t="shared" si="81"/>
        <v/>
      </c>
      <c r="AJ158" s="18"/>
      <c r="AK158" s="18"/>
      <c r="AL158" s="36" t="str">
        <f t="shared" si="82"/>
        <v/>
      </c>
      <c r="AM158" s="40"/>
      <c r="AN158" s="36" t="str">
        <f t="shared" si="83"/>
        <v/>
      </c>
      <c r="AO158" s="18"/>
      <c r="AP158" s="36" t="str">
        <f t="shared" si="84"/>
        <v/>
      </c>
      <c r="AQ158" s="36" t="str">
        <f t="shared" si="85"/>
        <v/>
      </c>
      <c r="AR158" s="35" t="str">
        <f>IFERROR(VLOOKUP(AQ158,INSTRUCTION!$J$1:$K$101,2),"")</f>
        <v/>
      </c>
      <c r="AS158" s="36" t="str">
        <f t="shared" si="86"/>
        <v/>
      </c>
      <c r="AT158" s="18"/>
      <c r="AU158" s="18"/>
      <c r="AV158" s="36" t="str">
        <f t="shared" si="87"/>
        <v/>
      </c>
      <c r="AW158" s="18"/>
      <c r="AX158" s="36" t="str">
        <f t="shared" si="88"/>
        <v/>
      </c>
      <c r="AY158" s="18"/>
      <c r="AZ158" s="36" t="str">
        <f t="shared" si="89"/>
        <v/>
      </c>
      <c r="BA158" s="36" t="str">
        <f t="shared" si="90"/>
        <v/>
      </c>
      <c r="BB158" s="35" t="str">
        <f>IFERROR(VLOOKUP(BA158,INSTRUCTION!$J$1:$K$101,2),"")</f>
        <v/>
      </c>
      <c r="BC158" s="36" t="str">
        <f t="shared" si="91"/>
        <v/>
      </c>
      <c r="BD158" s="18"/>
      <c r="BE158" s="40"/>
      <c r="BF158" s="36" t="str">
        <f t="shared" si="92"/>
        <v/>
      </c>
      <c r="BG158" s="18"/>
      <c r="BH158" s="36" t="str">
        <f t="shared" si="93"/>
        <v/>
      </c>
      <c r="BI158" s="18"/>
      <c r="BJ158" s="36" t="str">
        <f t="shared" si="94"/>
        <v/>
      </c>
      <c r="BK158" s="36" t="str">
        <f t="shared" si="95"/>
        <v/>
      </c>
      <c r="BL158" s="35" t="str">
        <f>IFERROR(VLOOKUP(BK158,INSTRUCTION!$J$1:$K$101,2),"")</f>
        <v/>
      </c>
      <c r="BM158" s="36" t="str">
        <f t="shared" si="96"/>
        <v/>
      </c>
      <c r="BN158" s="36" t="str">
        <f>IFERROR(SUMPRODUCT(LARGE((N158,W158,AG158,AQ158,BA158,BK158),{1,2,3,4,5})),"")</f>
        <v/>
      </c>
      <c r="BO158" s="36" t="str">
        <f t="shared" si="97"/>
        <v/>
      </c>
      <c r="BP158" s="36" t="str">
        <f t="shared" si="99"/>
        <v/>
      </c>
      <c r="BQ158" s="45" t="str">
        <f t="shared" si="98"/>
        <v/>
      </c>
    </row>
    <row r="159" spans="1:69" x14ac:dyDescent="0.3">
      <c r="A159" s="17">
        <v>157</v>
      </c>
      <c r="B159" s="18"/>
      <c r="C159" s="18"/>
      <c r="D159" s="19"/>
      <c r="E159" s="20"/>
      <c r="F159" s="21"/>
      <c r="G159" s="22"/>
      <c r="H159" s="31">
        <v>80</v>
      </c>
      <c r="I159" s="25">
        <v>20</v>
      </c>
      <c r="J159" s="40"/>
      <c r="K159" s="36" t="str">
        <f t="shared" si="67"/>
        <v/>
      </c>
      <c r="L159" s="18"/>
      <c r="M159" s="36" t="str">
        <f t="shared" si="68"/>
        <v/>
      </c>
      <c r="N159" s="36" t="str">
        <f t="shared" si="69"/>
        <v/>
      </c>
      <c r="O159" s="35" t="str">
        <f>IFERROR(VLOOKUP(N159,INSTRUCTION!$J$1:$K$101,2),"")</f>
        <v/>
      </c>
      <c r="P159" s="36" t="str">
        <f t="shared" si="70"/>
        <v/>
      </c>
      <c r="Q159" s="37" t="str">
        <f t="shared" si="71"/>
        <v/>
      </c>
      <c r="R159" s="36" t="str">
        <f t="shared" si="72"/>
        <v/>
      </c>
      <c r="S159" s="18"/>
      <c r="T159" s="36" t="str">
        <f t="shared" si="73"/>
        <v/>
      </c>
      <c r="U159" s="18"/>
      <c r="V159" s="36" t="str">
        <f t="shared" si="74"/>
        <v/>
      </c>
      <c r="W159" s="36" t="str">
        <f t="shared" si="75"/>
        <v/>
      </c>
      <c r="X159" s="35" t="str">
        <f>IFERROR(VLOOKUP(W159,INSTRUCTION!$J$1:$K$101,2),"")</f>
        <v/>
      </c>
      <c r="Y159" s="36" t="str">
        <f t="shared" si="76"/>
        <v/>
      </c>
      <c r="Z159" s="18"/>
      <c r="AA159" s="18"/>
      <c r="AB159" s="36" t="str">
        <f t="shared" si="77"/>
        <v/>
      </c>
      <c r="AC159" s="18"/>
      <c r="AD159" s="36" t="str">
        <f t="shared" si="78"/>
        <v/>
      </c>
      <c r="AE159" s="18"/>
      <c r="AF159" s="36" t="str">
        <f t="shared" si="79"/>
        <v/>
      </c>
      <c r="AG159" s="36" t="str">
        <f t="shared" si="80"/>
        <v/>
      </c>
      <c r="AH159" s="35" t="str">
        <f>IFERROR(VLOOKUP(AG159,INSTRUCTION!$J$1:$K$101,2),"")</f>
        <v/>
      </c>
      <c r="AI159" s="36" t="str">
        <f t="shared" si="81"/>
        <v/>
      </c>
      <c r="AJ159" s="18"/>
      <c r="AK159" s="18"/>
      <c r="AL159" s="36" t="str">
        <f t="shared" si="82"/>
        <v/>
      </c>
      <c r="AM159" s="40"/>
      <c r="AN159" s="36" t="str">
        <f t="shared" si="83"/>
        <v/>
      </c>
      <c r="AO159" s="18"/>
      <c r="AP159" s="36" t="str">
        <f t="shared" si="84"/>
        <v/>
      </c>
      <c r="AQ159" s="36" t="str">
        <f t="shared" si="85"/>
        <v/>
      </c>
      <c r="AR159" s="35" t="str">
        <f>IFERROR(VLOOKUP(AQ159,INSTRUCTION!$J$1:$K$101,2),"")</f>
        <v/>
      </c>
      <c r="AS159" s="36" t="str">
        <f t="shared" si="86"/>
        <v/>
      </c>
      <c r="AT159" s="18"/>
      <c r="AU159" s="18"/>
      <c r="AV159" s="36" t="str">
        <f t="shared" si="87"/>
        <v/>
      </c>
      <c r="AW159" s="18"/>
      <c r="AX159" s="36" t="str">
        <f t="shared" si="88"/>
        <v/>
      </c>
      <c r="AY159" s="18"/>
      <c r="AZ159" s="36" t="str">
        <f t="shared" si="89"/>
        <v/>
      </c>
      <c r="BA159" s="36" t="str">
        <f t="shared" si="90"/>
        <v/>
      </c>
      <c r="BB159" s="35" t="str">
        <f>IFERROR(VLOOKUP(BA159,INSTRUCTION!$J$1:$K$101,2),"")</f>
        <v/>
      </c>
      <c r="BC159" s="36" t="str">
        <f t="shared" si="91"/>
        <v/>
      </c>
      <c r="BD159" s="18"/>
      <c r="BE159" s="40"/>
      <c r="BF159" s="36" t="str">
        <f t="shared" si="92"/>
        <v/>
      </c>
      <c r="BG159" s="18"/>
      <c r="BH159" s="36" t="str">
        <f t="shared" si="93"/>
        <v/>
      </c>
      <c r="BI159" s="18"/>
      <c r="BJ159" s="36" t="str">
        <f t="shared" si="94"/>
        <v/>
      </c>
      <c r="BK159" s="36" t="str">
        <f t="shared" si="95"/>
        <v/>
      </c>
      <c r="BL159" s="35" t="str">
        <f>IFERROR(VLOOKUP(BK159,INSTRUCTION!$J$1:$K$101,2),"")</f>
        <v/>
      </c>
      <c r="BM159" s="36" t="str">
        <f t="shared" si="96"/>
        <v/>
      </c>
      <c r="BN159" s="36" t="str">
        <f>IFERROR(SUMPRODUCT(LARGE((N159,W159,AG159,AQ159,BA159,BK159),{1,2,3,4,5})),"")</f>
        <v/>
      </c>
      <c r="BO159" s="36" t="str">
        <f t="shared" si="97"/>
        <v/>
      </c>
      <c r="BP159" s="36" t="str">
        <f t="shared" si="99"/>
        <v/>
      </c>
      <c r="BQ159" s="45" t="str">
        <f t="shared" si="98"/>
        <v/>
      </c>
    </row>
    <row r="160" spans="1:69" x14ac:dyDescent="0.3">
      <c r="A160" s="17">
        <v>158</v>
      </c>
      <c r="B160" s="18"/>
      <c r="C160" s="18"/>
      <c r="D160" s="19"/>
      <c r="E160" s="20"/>
      <c r="F160" s="21"/>
      <c r="G160" s="22"/>
      <c r="H160" s="31">
        <v>80</v>
      </c>
      <c r="I160" s="25">
        <v>20</v>
      </c>
      <c r="J160" s="40"/>
      <c r="K160" s="36" t="str">
        <f t="shared" si="67"/>
        <v/>
      </c>
      <c r="L160" s="18"/>
      <c r="M160" s="36" t="str">
        <f t="shared" si="68"/>
        <v/>
      </c>
      <c r="N160" s="36" t="str">
        <f t="shared" si="69"/>
        <v/>
      </c>
      <c r="O160" s="35" t="str">
        <f>IFERROR(VLOOKUP(N160,INSTRUCTION!$J$1:$K$101,2),"")</f>
        <v/>
      </c>
      <c r="P160" s="36" t="str">
        <f t="shared" si="70"/>
        <v/>
      </c>
      <c r="Q160" s="37" t="str">
        <f t="shared" si="71"/>
        <v/>
      </c>
      <c r="R160" s="36" t="str">
        <f t="shared" si="72"/>
        <v/>
      </c>
      <c r="S160" s="18"/>
      <c r="T160" s="36" t="str">
        <f t="shared" si="73"/>
        <v/>
      </c>
      <c r="U160" s="18"/>
      <c r="V160" s="36" t="str">
        <f t="shared" si="74"/>
        <v/>
      </c>
      <c r="W160" s="36" t="str">
        <f t="shared" si="75"/>
        <v/>
      </c>
      <c r="X160" s="35" t="str">
        <f>IFERROR(VLOOKUP(W160,INSTRUCTION!$J$1:$K$101,2),"")</f>
        <v/>
      </c>
      <c r="Y160" s="36" t="str">
        <f t="shared" si="76"/>
        <v/>
      </c>
      <c r="Z160" s="18"/>
      <c r="AA160" s="18"/>
      <c r="AB160" s="36" t="str">
        <f t="shared" si="77"/>
        <v/>
      </c>
      <c r="AC160" s="18"/>
      <c r="AD160" s="36" t="str">
        <f t="shared" si="78"/>
        <v/>
      </c>
      <c r="AE160" s="18"/>
      <c r="AF160" s="36" t="str">
        <f t="shared" si="79"/>
        <v/>
      </c>
      <c r="AG160" s="36" t="str">
        <f t="shared" si="80"/>
        <v/>
      </c>
      <c r="AH160" s="35" t="str">
        <f>IFERROR(VLOOKUP(AG160,INSTRUCTION!$J$1:$K$101,2),"")</f>
        <v/>
      </c>
      <c r="AI160" s="36" t="str">
        <f t="shared" si="81"/>
        <v/>
      </c>
      <c r="AJ160" s="18"/>
      <c r="AK160" s="18"/>
      <c r="AL160" s="36" t="str">
        <f t="shared" si="82"/>
        <v/>
      </c>
      <c r="AM160" s="40"/>
      <c r="AN160" s="36" t="str">
        <f t="shared" si="83"/>
        <v/>
      </c>
      <c r="AO160" s="18"/>
      <c r="AP160" s="36" t="str">
        <f t="shared" si="84"/>
        <v/>
      </c>
      <c r="AQ160" s="36" t="str">
        <f t="shared" si="85"/>
        <v/>
      </c>
      <c r="AR160" s="35" t="str">
        <f>IFERROR(VLOOKUP(AQ160,INSTRUCTION!$J$1:$K$101,2),"")</f>
        <v/>
      </c>
      <c r="AS160" s="36" t="str">
        <f t="shared" si="86"/>
        <v/>
      </c>
      <c r="AT160" s="18"/>
      <c r="AU160" s="18"/>
      <c r="AV160" s="36" t="str">
        <f t="shared" si="87"/>
        <v/>
      </c>
      <c r="AW160" s="18"/>
      <c r="AX160" s="36" t="str">
        <f t="shared" si="88"/>
        <v/>
      </c>
      <c r="AY160" s="18"/>
      <c r="AZ160" s="36" t="str">
        <f t="shared" si="89"/>
        <v/>
      </c>
      <c r="BA160" s="36" t="str">
        <f t="shared" si="90"/>
        <v/>
      </c>
      <c r="BB160" s="35" t="str">
        <f>IFERROR(VLOOKUP(BA160,INSTRUCTION!$J$1:$K$101,2),"")</f>
        <v/>
      </c>
      <c r="BC160" s="36" t="str">
        <f t="shared" si="91"/>
        <v/>
      </c>
      <c r="BD160" s="18"/>
      <c r="BE160" s="40"/>
      <c r="BF160" s="36" t="str">
        <f t="shared" si="92"/>
        <v/>
      </c>
      <c r="BG160" s="18"/>
      <c r="BH160" s="36" t="str">
        <f t="shared" si="93"/>
        <v/>
      </c>
      <c r="BI160" s="18"/>
      <c r="BJ160" s="36" t="str">
        <f t="shared" si="94"/>
        <v/>
      </c>
      <c r="BK160" s="36" t="str">
        <f t="shared" si="95"/>
        <v/>
      </c>
      <c r="BL160" s="35" t="str">
        <f>IFERROR(VLOOKUP(BK160,INSTRUCTION!$J$1:$K$101,2),"")</f>
        <v/>
      </c>
      <c r="BM160" s="36" t="str">
        <f t="shared" si="96"/>
        <v/>
      </c>
      <c r="BN160" s="36" t="str">
        <f>IFERROR(SUMPRODUCT(LARGE((N160,W160,AG160,AQ160,BA160,BK160),{1,2,3,4,5})),"")</f>
        <v/>
      </c>
      <c r="BO160" s="36" t="str">
        <f t="shared" si="97"/>
        <v/>
      </c>
      <c r="BP160" s="36" t="str">
        <f t="shared" si="99"/>
        <v/>
      </c>
      <c r="BQ160" s="45" t="str">
        <f t="shared" si="98"/>
        <v/>
      </c>
    </row>
    <row r="161" spans="1:69" x14ac:dyDescent="0.3">
      <c r="A161" s="17">
        <v>159</v>
      </c>
      <c r="B161" s="18"/>
      <c r="C161" s="18"/>
      <c r="D161" s="19"/>
      <c r="E161" s="20"/>
      <c r="F161" s="21"/>
      <c r="G161" s="22"/>
      <c r="H161" s="31">
        <v>80</v>
      </c>
      <c r="I161" s="25">
        <v>20</v>
      </c>
      <c r="J161" s="40"/>
      <c r="K161" s="36" t="str">
        <f t="shared" si="67"/>
        <v/>
      </c>
      <c r="L161" s="18"/>
      <c r="M161" s="36" t="str">
        <f t="shared" si="68"/>
        <v/>
      </c>
      <c r="N161" s="36" t="str">
        <f t="shared" si="69"/>
        <v/>
      </c>
      <c r="O161" s="35" t="str">
        <f>IFERROR(VLOOKUP(N161,INSTRUCTION!$J$1:$K$101,2),"")</f>
        <v/>
      </c>
      <c r="P161" s="36" t="str">
        <f t="shared" si="70"/>
        <v/>
      </c>
      <c r="Q161" s="37" t="str">
        <f t="shared" si="71"/>
        <v/>
      </c>
      <c r="R161" s="36" t="str">
        <f t="shared" si="72"/>
        <v/>
      </c>
      <c r="S161" s="18"/>
      <c r="T161" s="36" t="str">
        <f t="shared" si="73"/>
        <v/>
      </c>
      <c r="U161" s="18"/>
      <c r="V161" s="36" t="str">
        <f t="shared" si="74"/>
        <v/>
      </c>
      <c r="W161" s="36" t="str">
        <f t="shared" si="75"/>
        <v/>
      </c>
      <c r="X161" s="35" t="str">
        <f>IFERROR(VLOOKUP(W161,INSTRUCTION!$J$1:$K$101,2),"")</f>
        <v/>
      </c>
      <c r="Y161" s="36" t="str">
        <f t="shared" si="76"/>
        <v/>
      </c>
      <c r="Z161" s="18"/>
      <c r="AA161" s="18"/>
      <c r="AB161" s="36" t="str">
        <f t="shared" si="77"/>
        <v/>
      </c>
      <c r="AC161" s="18"/>
      <c r="AD161" s="36" t="str">
        <f t="shared" si="78"/>
        <v/>
      </c>
      <c r="AE161" s="18"/>
      <c r="AF161" s="36" t="str">
        <f t="shared" si="79"/>
        <v/>
      </c>
      <c r="AG161" s="36" t="str">
        <f t="shared" si="80"/>
        <v/>
      </c>
      <c r="AH161" s="35" t="str">
        <f>IFERROR(VLOOKUP(AG161,INSTRUCTION!$J$1:$K$101,2),"")</f>
        <v/>
      </c>
      <c r="AI161" s="36" t="str">
        <f t="shared" si="81"/>
        <v/>
      </c>
      <c r="AJ161" s="18"/>
      <c r="AK161" s="18"/>
      <c r="AL161" s="36" t="str">
        <f t="shared" si="82"/>
        <v/>
      </c>
      <c r="AM161" s="40"/>
      <c r="AN161" s="36" t="str">
        <f t="shared" si="83"/>
        <v/>
      </c>
      <c r="AO161" s="18"/>
      <c r="AP161" s="36" t="str">
        <f t="shared" si="84"/>
        <v/>
      </c>
      <c r="AQ161" s="36" t="str">
        <f t="shared" si="85"/>
        <v/>
      </c>
      <c r="AR161" s="35" t="str">
        <f>IFERROR(VLOOKUP(AQ161,INSTRUCTION!$J$1:$K$101,2),"")</f>
        <v/>
      </c>
      <c r="AS161" s="36" t="str">
        <f t="shared" si="86"/>
        <v/>
      </c>
      <c r="AT161" s="18"/>
      <c r="AU161" s="18"/>
      <c r="AV161" s="36" t="str">
        <f t="shared" si="87"/>
        <v/>
      </c>
      <c r="AW161" s="18"/>
      <c r="AX161" s="36" t="str">
        <f t="shared" si="88"/>
        <v/>
      </c>
      <c r="AY161" s="18"/>
      <c r="AZ161" s="36" t="str">
        <f t="shared" si="89"/>
        <v/>
      </c>
      <c r="BA161" s="36" t="str">
        <f t="shared" si="90"/>
        <v/>
      </c>
      <c r="BB161" s="35" t="str">
        <f>IFERROR(VLOOKUP(BA161,INSTRUCTION!$J$1:$K$101,2),"")</f>
        <v/>
      </c>
      <c r="BC161" s="36" t="str">
        <f t="shared" si="91"/>
        <v/>
      </c>
      <c r="BD161" s="18"/>
      <c r="BE161" s="40"/>
      <c r="BF161" s="36" t="str">
        <f t="shared" si="92"/>
        <v/>
      </c>
      <c r="BG161" s="18"/>
      <c r="BH161" s="36" t="str">
        <f t="shared" si="93"/>
        <v/>
      </c>
      <c r="BI161" s="18"/>
      <c r="BJ161" s="36" t="str">
        <f t="shared" si="94"/>
        <v/>
      </c>
      <c r="BK161" s="36" t="str">
        <f t="shared" si="95"/>
        <v/>
      </c>
      <c r="BL161" s="35" t="str">
        <f>IFERROR(VLOOKUP(BK161,INSTRUCTION!$J$1:$K$101,2),"")</f>
        <v/>
      </c>
      <c r="BM161" s="36" t="str">
        <f t="shared" si="96"/>
        <v/>
      </c>
      <c r="BN161" s="36" t="str">
        <f>IFERROR(SUMPRODUCT(LARGE((N161,W161,AG161,AQ161,BA161,BK161),{1,2,3,4,5})),"")</f>
        <v/>
      </c>
      <c r="BO161" s="36" t="str">
        <f t="shared" si="97"/>
        <v/>
      </c>
      <c r="BP161" s="36" t="str">
        <f t="shared" si="99"/>
        <v/>
      </c>
      <c r="BQ161" s="45" t="str">
        <f t="shared" si="98"/>
        <v/>
      </c>
    </row>
    <row r="162" spans="1:69" x14ac:dyDescent="0.3">
      <c r="A162" s="17">
        <v>160</v>
      </c>
      <c r="B162" s="18"/>
      <c r="C162" s="18"/>
      <c r="D162" s="19"/>
      <c r="E162" s="20"/>
      <c r="F162" s="21"/>
      <c r="G162" s="22"/>
      <c r="H162" s="31">
        <v>80</v>
      </c>
      <c r="I162" s="25">
        <v>20</v>
      </c>
      <c r="J162" s="40"/>
      <c r="K162" s="36" t="str">
        <f t="shared" si="67"/>
        <v/>
      </c>
      <c r="L162" s="18"/>
      <c r="M162" s="36" t="str">
        <f t="shared" si="68"/>
        <v/>
      </c>
      <c r="N162" s="36" t="str">
        <f t="shared" si="69"/>
        <v/>
      </c>
      <c r="O162" s="35" t="str">
        <f>IFERROR(VLOOKUP(N162,INSTRUCTION!$J$1:$K$101,2),"")</f>
        <v/>
      </c>
      <c r="P162" s="36" t="str">
        <f t="shared" si="70"/>
        <v/>
      </c>
      <c r="Q162" s="37" t="str">
        <f t="shared" si="71"/>
        <v/>
      </c>
      <c r="R162" s="36" t="str">
        <f t="shared" si="72"/>
        <v/>
      </c>
      <c r="S162" s="18"/>
      <c r="T162" s="36" t="str">
        <f t="shared" si="73"/>
        <v/>
      </c>
      <c r="U162" s="18"/>
      <c r="V162" s="36" t="str">
        <f t="shared" si="74"/>
        <v/>
      </c>
      <c r="W162" s="36" t="str">
        <f t="shared" si="75"/>
        <v/>
      </c>
      <c r="X162" s="35" t="str">
        <f>IFERROR(VLOOKUP(W162,INSTRUCTION!$J$1:$K$101,2),"")</f>
        <v/>
      </c>
      <c r="Y162" s="36" t="str">
        <f t="shared" si="76"/>
        <v/>
      </c>
      <c r="Z162" s="18"/>
      <c r="AA162" s="18"/>
      <c r="AB162" s="36" t="str">
        <f t="shared" si="77"/>
        <v/>
      </c>
      <c r="AC162" s="18"/>
      <c r="AD162" s="36" t="str">
        <f t="shared" si="78"/>
        <v/>
      </c>
      <c r="AE162" s="18"/>
      <c r="AF162" s="36" t="str">
        <f t="shared" si="79"/>
        <v/>
      </c>
      <c r="AG162" s="36" t="str">
        <f t="shared" si="80"/>
        <v/>
      </c>
      <c r="AH162" s="35" t="str">
        <f>IFERROR(VLOOKUP(AG162,INSTRUCTION!$J$1:$K$101,2),"")</f>
        <v/>
      </c>
      <c r="AI162" s="36" t="str">
        <f t="shared" si="81"/>
        <v/>
      </c>
      <c r="AJ162" s="18"/>
      <c r="AK162" s="18"/>
      <c r="AL162" s="36" t="str">
        <f t="shared" si="82"/>
        <v/>
      </c>
      <c r="AM162" s="40"/>
      <c r="AN162" s="36" t="str">
        <f t="shared" si="83"/>
        <v/>
      </c>
      <c r="AO162" s="18"/>
      <c r="AP162" s="36" t="str">
        <f t="shared" si="84"/>
        <v/>
      </c>
      <c r="AQ162" s="36" t="str">
        <f t="shared" si="85"/>
        <v/>
      </c>
      <c r="AR162" s="35" t="str">
        <f>IFERROR(VLOOKUP(AQ162,INSTRUCTION!$J$1:$K$101,2),"")</f>
        <v/>
      </c>
      <c r="AS162" s="36" t="str">
        <f t="shared" si="86"/>
        <v/>
      </c>
      <c r="AT162" s="18"/>
      <c r="AU162" s="18"/>
      <c r="AV162" s="36" t="str">
        <f t="shared" si="87"/>
        <v/>
      </c>
      <c r="AW162" s="18"/>
      <c r="AX162" s="36" t="str">
        <f t="shared" si="88"/>
        <v/>
      </c>
      <c r="AY162" s="18"/>
      <c r="AZ162" s="36" t="str">
        <f t="shared" si="89"/>
        <v/>
      </c>
      <c r="BA162" s="36" t="str">
        <f t="shared" si="90"/>
        <v/>
      </c>
      <c r="BB162" s="35" t="str">
        <f>IFERROR(VLOOKUP(BA162,INSTRUCTION!$J$1:$K$101,2),"")</f>
        <v/>
      </c>
      <c r="BC162" s="36" t="str">
        <f t="shared" si="91"/>
        <v/>
      </c>
      <c r="BD162" s="18"/>
      <c r="BE162" s="40"/>
      <c r="BF162" s="36" t="str">
        <f t="shared" si="92"/>
        <v/>
      </c>
      <c r="BG162" s="18"/>
      <c r="BH162" s="36" t="str">
        <f t="shared" si="93"/>
        <v/>
      </c>
      <c r="BI162" s="18"/>
      <c r="BJ162" s="36" t="str">
        <f t="shared" si="94"/>
        <v/>
      </c>
      <c r="BK162" s="36" t="str">
        <f t="shared" si="95"/>
        <v/>
      </c>
      <c r="BL162" s="35" t="str">
        <f>IFERROR(VLOOKUP(BK162,INSTRUCTION!$J$1:$K$101,2),"")</f>
        <v/>
      </c>
      <c r="BM162" s="36" t="str">
        <f t="shared" si="96"/>
        <v/>
      </c>
      <c r="BN162" s="36" t="str">
        <f>IFERROR(SUMPRODUCT(LARGE((N162,W162,AG162,AQ162,BA162,BK162),{1,2,3,4,5})),"")</f>
        <v/>
      </c>
      <c r="BO162" s="36" t="str">
        <f t="shared" si="97"/>
        <v/>
      </c>
      <c r="BP162" s="36" t="str">
        <f t="shared" si="99"/>
        <v/>
      </c>
      <c r="BQ162" s="45" t="str">
        <f t="shared" si="98"/>
        <v/>
      </c>
    </row>
    <row r="163" spans="1:69" x14ac:dyDescent="0.3">
      <c r="A163" s="17">
        <v>161</v>
      </c>
      <c r="B163" s="18"/>
      <c r="C163" s="18"/>
      <c r="D163" s="19"/>
      <c r="E163" s="20"/>
      <c r="F163" s="21"/>
      <c r="G163" s="22"/>
      <c r="H163" s="31">
        <v>80</v>
      </c>
      <c r="I163" s="25">
        <v>20</v>
      </c>
      <c r="J163" s="40"/>
      <c r="K163" s="36" t="str">
        <f t="shared" si="67"/>
        <v/>
      </c>
      <c r="L163" s="18"/>
      <c r="M163" s="36" t="str">
        <f t="shared" si="68"/>
        <v/>
      </c>
      <c r="N163" s="36" t="str">
        <f t="shared" si="69"/>
        <v/>
      </c>
      <c r="O163" s="35" t="str">
        <f>IFERROR(VLOOKUP(N163,INSTRUCTION!$J$1:$K$101,2),"")</f>
        <v/>
      </c>
      <c r="P163" s="36" t="str">
        <f t="shared" si="70"/>
        <v/>
      </c>
      <c r="Q163" s="37" t="str">
        <f t="shared" si="71"/>
        <v/>
      </c>
      <c r="R163" s="36" t="str">
        <f t="shared" si="72"/>
        <v/>
      </c>
      <c r="S163" s="18"/>
      <c r="T163" s="36" t="str">
        <f t="shared" si="73"/>
        <v/>
      </c>
      <c r="U163" s="18"/>
      <c r="V163" s="36" t="str">
        <f t="shared" si="74"/>
        <v/>
      </c>
      <c r="W163" s="36" t="str">
        <f t="shared" si="75"/>
        <v/>
      </c>
      <c r="X163" s="35" t="str">
        <f>IFERROR(VLOOKUP(W163,INSTRUCTION!$J$1:$K$101,2),"")</f>
        <v/>
      </c>
      <c r="Y163" s="36" t="str">
        <f t="shared" si="76"/>
        <v/>
      </c>
      <c r="Z163" s="18"/>
      <c r="AA163" s="18"/>
      <c r="AB163" s="36" t="str">
        <f t="shared" si="77"/>
        <v/>
      </c>
      <c r="AC163" s="18"/>
      <c r="AD163" s="36" t="str">
        <f t="shared" si="78"/>
        <v/>
      </c>
      <c r="AE163" s="18"/>
      <c r="AF163" s="36" t="str">
        <f t="shared" si="79"/>
        <v/>
      </c>
      <c r="AG163" s="36" t="str">
        <f t="shared" si="80"/>
        <v/>
      </c>
      <c r="AH163" s="35" t="str">
        <f>IFERROR(VLOOKUP(AG163,INSTRUCTION!$J$1:$K$101,2),"")</f>
        <v/>
      </c>
      <c r="AI163" s="36" t="str">
        <f t="shared" si="81"/>
        <v/>
      </c>
      <c r="AJ163" s="18"/>
      <c r="AK163" s="18"/>
      <c r="AL163" s="36" t="str">
        <f t="shared" si="82"/>
        <v/>
      </c>
      <c r="AM163" s="40"/>
      <c r="AN163" s="36" t="str">
        <f t="shared" si="83"/>
        <v/>
      </c>
      <c r="AO163" s="18"/>
      <c r="AP163" s="36" t="str">
        <f t="shared" si="84"/>
        <v/>
      </c>
      <c r="AQ163" s="36" t="str">
        <f t="shared" si="85"/>
        <v/>
      </c>
      <c r="AR163" s="35" t="str">
        <f>IFERROR(VLOOKUP(AQ163,INSTRUCTION!$J$1:$K$101,2),"")</f>
        <v/>
      </c>
      <c r="AS163" s="36" t="str">
        <f t="shared" si="86"/>
        <v/>
      </c>
      <c r="AT163" s="18"/>
      <c r="AU163" s="18"/>
      <c r="AV163" s="36" t="str">
        <f t="shared" si="87"/>
        <v/>
      </c>
      <c r="AW163" s="18"/>
      <c r="AX163" s="36" t="str">
        <f t="shared" si="88"/>
        <v/>
      </c>
      <c r="AY163" s="18"/>
      <c r="AZ163" s="36" t="str">
        <f t="shared" si="89"/>
        <v/>
      </c>
      <c r="BA163" s="36" t="str">
        <f t="shared" si="90"/>
        <v/>
      </c>
      <c r="BB163" s="35" t="str">
        <f>IFERROR(VLOOKUP(BA163,INSTRUCTION!$J$1:$K$101,2),"")</f>
        <v/>
      </c>
      <c r="BC163" s="36" t="str">
        <f t="shared" si="91"/>
        <v/>
      </c>
      <c r="BD163" s="18"/>
      <c r="BE163" s="40"/>
      <c r="BF163" s="36" t="str">
        <f t="shared" si="92"/>
        <v/>
      </c>
      <c r="BG163" s="18"/>
      <c r="BH163" s="36" t="str">
        <f t="shared" si="93"/>
        <v/>
      </c>
      <c r="BI163" s="18"/>
      <c r="BJ163" s="36" t="str">
        <f t="shared" si="94"/>
        <v/>
      </c>
      <c r="BK163" s="36" t="str">
        <f t="shared" si="95"/>
        <v/>
      </c>
      <c r="BL163" s="35" t="str">
        <f>IFERROR(VLOOKUP(BK163,INSTRUCTION!$J$1:$K$101,2),"")</f>
        <v/>
      </c>
      <c r="BM163" s="36" t="str">
        <f t="shared" si="96"/>
        <v/>
      </c>
      <c r="BN163" s="36" t="str">
        <f>IFERROR(SUMPRODUCT(LARGE((N163,W163,AG163,AQ163,BA163,BK163),{1,2,3,4,5})),"")</f>
        <v/>
      </c>
      <c r="BO163" s="36" t="str">
        <f t="shared" si="97"/>
        <v/>
      </c>
      <c r="BP163" s="36" t="str">
        <f t="shared" si="99"/>
        <v/>
      </c>
      <c r="BQ163" s="45" t="str">
        <f t="shared" si="98"/>
        <v/>
      </c>
    </row>
    <row r="164" spans="1:69" x14ac:dyDescent="0.3">
      <c r="A164" s="17">
        <v>162</v>
      </c>
      <c r="B164" s="18"/>
      <c r="C164" s="18"/>
      <c r="D164" s="19"/>
      <c r="E164" s="20"/>
      <c r="F164" s="21"/>
      <c r="G164" s="22"/>
      <c r="H164" s="31">
        <v>80</v>
      </c>
      <c r="I164" s="25">
        <v>20</v>
      </c>
      <c r="J164" s="40"/>
      <c r="K164" s="36" t="str">
        <f t="shared" si="67"/>
        <v/>
      </c>
      <c r="L164" s="18"/>
      <c r="M164" s="36" t="str">
        <f t="shared" si="68"/>
        <v/>
      </c>
      <c r="N164" s="36" t="str">
        <f t="shared" si="69"/>
        <v/>
      </c>
      <c r="O164" s="35" t="str">
        <f>IFERROR(VLOOKUP(N164,INSTRUCTION!$J$1:$K$101,2),"")</f>
        <v/>
      </c>
      <c r="P164" s="36" t="str">
        <f t="shared" si="70"/>
        <v/>
      </c>
      <c r="Q164" s="37" t="str">
        <f t="shared" si="71"/>
        <v/>
      </c>
      <c r="R164" s="36" t="str">
        <f t="shared" si="72"/>
        <v/>
      </c>
      <c r="S164" s="18"/>
      <c r="T164" s="36" t="str">
        <f t="shared" si="73"/>
        <v/>
      </c>
      <c r="U164" s="18"/>
      <c r="V164" s="36" t="str">
        <f t="shared" si="74"/>
        <v/>
      </c>
      <c r="W164" s="36" t="str">
        <f t="shared" si="75"/>
        <v/>
      </c>
      <c r="X164" s="35" t="str">
        <f>IFERROR(VLOOKUP(W164,INSTRUCTION!$J$1:$K$101,2),"")</f>
        <v/>
      </c>
      <c r="Y164" s="36" t="str">
        <f t="shared" si="76"/>
        <v/>
      </c>
      <c r="Z164" s="18"/>
      <c r="AA164" s="18"/>
      <c r="AB164" s="36" t="str">
        <f t="shared" si="77"/>
        <v/>
      </c>
      <c r="AC164" s="18"/>
      <c r="AD164" s="36" t="str">
        <f t="shared" si="78"/>
        <v/>
      </c>
      <c r="AE164" s="18"/>
      <c r="AF164" s="36" t="str">
        <f t="shared" si="79"/>
        <v/>
      </c>
      <c r="AG164" s="36" t="str">
        <f t="shared" si="80"/>
        <v/>
      </c>
      <c r="AH164" s="35" t="str">
        <f>IFERROR(VLOOKUP(AG164,INSTRUCTION!$J$1:$K$101,2),"")</f>
        <v/>
      </c>
      <c r="AI164" s="36" t="str">
        <f t="shared" si="81"/>
        <v/>
      </c>
      <c r="AJ164" s="18"/>
      <c r="AK164" s="18"/>
      <c r="AL164" s="36" t="str">
        <f t="shared" si="82"/>
        <v/>
      </c>
      <c r="AM164" s="40"/>
      <c r="AN164" s="36" t="str">
        <f t="shared" si="83"/>
        <v/>
      </c>
      <c r="AO164" s="18"/>
      <c r="AP164" s="36" t="str">
        <f t="shared" si="84"/>
        <v/>
      </c>
      <c r="AQ164" s="36" t="str">
        <f t="shared" si="85"/>
        <v/>
      </c>
      <c r="AR164" s="35" t="str">
        <f>IFERROR(VLOOKUP(AQ164,INSTRUCTION!$J$1:$K$101,2),"")</f>
        <v/>
      </c>
      <c r="AS164" s="36" t="str">
        <f t="shared" si="86"/>
        <v/>
      </c>
      <c r="AT164" s="18"/>
      <c r="AU164" s="18"/>
      <c r="AV164" s="36" t="str">
        <f t="shared" si="87"/>
        <v/>
      </c>
      <c r="AW164" s="18"/>
      <c r="AX164" s="36" t="str">
        <f t="shared" si="88"/>
        <v/>
      </c>
      <c r="AY164" s="18"/>
      <c r="AZ164" s="36" t="str">
        <f t="shared" si="89"/>
        <v/>
      </c>
      <c r="BA164" s="36" t="str">
        <f t="shared" si="90"/>
        <v/>
      </c>
      <c r="BB164" s="35" t="str">
        <f>IFERROR(VLOOKUP(BA164,INSTRUCTION!$J$1:$K$101,2),"")</f>
        <v/>
      </c>
      <c r="BC164" s="36" t="str">
        <f t="shared" si="91"/>
        <v/>
      </c>
      <c r="BD164" s="18"/>
      <c r="BE164" s="40"/>
      <c r="BF164" s="36" t="str">
        <f t="shared" si="92"/>
        <v/>
      </c>
      <c r="BG164" s="18"/>
      <c r="BH164" s="36" t="str">
        <f t="shared" si="93"/>
        <v/>
      </c>
      <c r="BI164" s="18"/>
      <c r="BJ164" s="36" t="str">
        <f t="shared" si="94"/>
        <v/>
      </c>
      <c r="BK164" s="36" t="str">
        <f t="shared" si="95"/>
        <v/>
      </c>
      <c r="BL164" s="35" t="str">
        <f>IFERROR(VLOOKUP(BK164,INSTRUCTION!$J$1:$K$101,2),"")</f>
        <v/>
      </c>
      <c r="BM164" s="36" t="str">
        <f t="shared" si="96"/>
        <v/>
      </c>
      <c r="BN164" s="36" t="str">
        <f>IFERROR(SUMPRODUCT(LARGE((N164,W164,AG164,AQ164,BA164,BK164),{1,2,3,4,5})),"")</f>
        <v/>
      </c>
      <c r="BO164" s="36" t="str">
        <f t="shared" si="97"/>
        <v/>
      </c>
      <c r="BP164" s="36" t="str">
        <f t="shared" si="99"/>
        <v/>
      </c>
      <c r="BQ164" s="45" t="str">
        <f t="shared" si="98"/>
        <v/>
      </c>
    </row>
    <row r="165" spans="1:69" x14ac:dyDescent="0.3">
      <c r="A165" s="17">
        <v>163</v>
      </c>
      <c r="B165" s="18"/>
      <c r="C165" s="18"/>
      <c r="D165" s="19"/>
      <c r="E165" s="20"/>
      <c r="F165" s="21"/>
      <c r="G165" s="22"/>
      <c r="H165" s="31">
        <v>80</v>
      </c>
      <c r="I165" s="25">
        <v>20</v>
      </c>
      <c r="J165" s="40"/>
      <c r="K165" s="36" t="str">
        <f t="shared" si="67"/>
        <v/>
      </c>
      <c r="L165" s="18"/>
      <c r="M165" s="36" t="str">
        <f t="shared" si="68"/>
        <v/>
      </c>
      <c r="N165" s="36" t="str">
        <f t="shared" si="69"/>
        <v/>
      </c>
      <c r="O165" s="35" t="str">
        <f>IFERROR(VLOOKUP(N165,INSTRUCTION!$J$1:$K$101,2),"")</f>
        <v/>
      </c>
      <c r="P165" s="36" t="str">
        <f t="shared" si="70"/>
        <v/>
      </c>
      <c r="Q165" s="37" t="str">
        <f t="shared" si="71"/>
        <v/>
      </c>
      <c r="R165" s="36" t="str">
        <f t="shared" si="72"/>
        <v/>
      </c>
      <c r="S165" s="18"/>
      <c r="T165" s="36" t="str">
        <f t="shared" si="73"/>
        <v/>
      </c>
      <c r="U165" s="18"/>
      <c r="V165" s="36" t="str">
        <f t="shared" si="74"/>
        <v/>
      </c>
      <c r="W165" s="36" t="str">
        <f t="shared" si="75"/>
        <v/>
      </c>
      <c r="X165" s="35" t="str">
        <f>IFERROR(VLOOKUP(W165,INSTRUCTION!$J$1:$K$101,2),"")</f>
        <v/>
      </c>
      <c r="Y165" s="36" t="str">
        <f t="shared" si="76"/>
        <v/>
      </c>
      <c r="Z165" s="18"/>
      <c r="AA165" s="18"/>
      <c r="AB165" s="36" t="str">
        <f t="shared" si="77"/>
        <v/>
      </c>
      <c r="AC165" s="18"/>
      <c r="AD165" s="36" t="str">
        <f t="shared" si="78"/>
        <v/>
      </c>
      <c r="AE165" s="18"/>
      <c r="AF165" s="36" t="str">
        <f t="shared" si="79"/>
        <v/>
      </c>
      <c r="AG165" s="36" t="str">
        <f t="shared" si="80"/>
        <v/>
      </c>
      <c r="AH165" s="35" t="str">
        <f>IFERROR(VLOOKUP(AG165,INSTRUCTION!$J$1:$K$101,2),"")</f>
        <v/>
      </c>
      <c r="AI165" s="36" t="str">
        <f t="shared" si="81"/>
        <v/>
      </c>
      <c r="AJ165" s="18"/>
      <c r="AK165" s="18"/>
      <c r="AL165" s="36" t="str">
        <f t="shared" si="82"/>
        <v/>
      </c>
      <c r="AM165" s="40"/>
      <c r="AN165" s="36" t="str">
        <f t="shared" si="83"/>
        <v/>
      </c>
      <c r="AO165" s="18"/>
      <c r="AP165" s="36" t="str">
        <f t="shared" si="84"/>
        <v/>
      </c>
      <c r="AQ165" s="36" t="str">
        <f t="shared" si="85"/>
        <v/>
      </c>
      <c r="AR165" s="35" t="str">
        <f>IFERROR(VLOOKUP(AQ165,INSTRUCTION!$J$1:$K$101,2),"")</f>
        <v/>
      </c>
      <c r="AS165" s="36" t="str">
        <f t="shared" si="86"/>
        <v/>
      </c>
      <c r="AT165" s="18"/>
      <c r="AU165" s="18"/>
      <c r="AV165" s="36" t="str">
        <f t="shared" si="87"/>
        <v/>
      </c>
      <c r="AW165" s="18"/>
      <c r="AX165" s="36" t="str">
        <f t="shared" si="88"/>
        <v/>
      </c>
      <c r="AY165" s="18"/>
      <c r="AZ165" s="36" t="str">
        <f t="shared" si="89"/>
        <v/>
      </c>
      <c r="BA165" s="36" t="str">
        <f t="shared" si="90"/>
        <v/>
      </c>
      <c r="BB165" s="35" t="str">
        <f>IFERROR(VLOOKUP(BA165,INSTRUCTION!$J$1:$K$101,2),"")</f>
        <v/>
      </c>
      <c r="BC165" s="36" t="str">
        <f t="shared" si="91"/>
        <v/>
      </c>
      <c r="BD165" s="18"/>
      <c r="BE165" s="40"/>
      <c r="BF165" s="36" t="str">
        <f t="shared" si="92"/>
        <v/>
      </c>
      <c r="BG165" s="18"/>
      <c r="BH165" s="36" t="str">
        <f t="shared" si="93"/>
        <v/>
      </c>
      <c r="BI165" s="18"/>
      <c r="BJ165" s="36" t="str">
        <f t="shared" si="94"/>
        <v/>
      </c>
      <c r="BK165" s="36" t="str">
        <f t="shared" si="95"/>
        <v/>
      </c>
      <c r="BL165" s="35" t="str">
        <f>IFERROR(VLOOKUP(BK165,INSTRUCTION!$J$1:$K$101,2),"")</f>
        <v/>
      </c>
      <c r="BM165" s="36" t="str">
        <f t="shared" si="96"/>
        <v/>
      </c>
      <c r="BN165" s="36" t="str">
        <f>IFERROR(SUMPRODUCT(LARGE((N165,W165,AG165,AQ165,BA165,BK165),{1,2,3,4,5})),"")</f>
        <v/>
      </c>
      <c r="BO165" s="36" t="str">
        <f t="shared" si="97"/>
        <v/>
      </c>
      <c r="BP165" s="36" t="str">
        <f t="shared" si="99"/>
        <v/>
      </c>
      <c r="BQ165" s="45" t="str">
        <f t="shared" si="98"/>
        <v/>
      </c>
    </row>
    <row r="166" spans="1:69" x14ac:dyDescent="0.3">
      <c r="A166" s="17">
        <v>164</v>
      </c>
      <c r="B166" s="18"/>
      <c r="C166" s="18"/>
      <c r="D166" s="19"/>
      <c r="E166" s="20"/>
      <c r="F166" s="21"/>
      <c r="G166" s="22"/>
      <c r="H166" s="31">
        <v>80</v>
      </c>
      <c r="I166" s="25">
        <v>20</v>
      </c>
      <c r="J166" s="40"/>
      <c r="K166" s="36" t="str">
        <f t="shared" si="67"/>
        <v/>
      </c>
      <c r="L166" s="18"/>
      <c r="M166" s="36" t="str">
        <f t="shared" si="68"/>
        <v/>
      </c>
      <c r="N166" s="36" t="str">
        <f t="shared" si="69"/>
        <v/>
      </c>
      <c r="O166" s="35" t="str">
        <f>IFERROR(VLOOKUP(N166,INSTRUCTION!$J$1:$K$101,2),"")</f>
        <v/>
      </c>
      <c r="P166" s="36" t="str">
        <f t="shared" si="70"/>
        <v/>
      </c>
      <c r="Q166" s="37" t="str">
        <f t="shared" si="71"/>
        <v/>
      </c>
      <c r="R166" s="36" t="str">
        <f t="shared" si="72"/>
        <v/>
      </c>
      <c r="S166" s="18"/>
      <c r="T166" s="36" t="str">
        <f t="shared" si="73"/>
        <v/>
      </c>
      <c r="U166" s="18"/>
      <c r="V166" s="36" t="str">
        <f t="shared" si="74"/>
        <v/>
      </c>
      <c r="W166" s="36" t="str">
        <f t="shared" si="75"/>
        <v/>
      </c>
      <c r="X166" s="35" t="str">
        <f>IFERROR(VLOOKUP(W166,INSTRUCTION!$J$1:$K$101,2),"")</f>
        <v/>
      </c>
      <c r="Y166" s="36" t="str">
        <f t="shared" si="76"/>
        <v/>
      </c>
      <c r="Z166" s="18"/>
      <c r="AA166" s="18"/>
      <c r="AB166" s="36" t="str">
        <f t="shared" si="77"/>
        <v/>
      </c>
      <c r="AC166" s="18"/>
      <c r="AD166" s="36" t="str">
        <f t="shared" si="78"/>
        <v/>
      </c>
      <c r="AE166" s="18"/>
      <c r="AF166" s="36" t="str">
        <f t="shared" si="79"/>
        <v/>
      </c>
      <c r="AG166" s="36" t="str">
        <f t="shared" si="80"/>
        <v/>
      </c>
      <c r="AH166" s="35" t="str">
        <f>IFERROR(VLOOKUP(AG166,INSTRUCTION!$J$1:$K$101,2),"")</f>
        <v/>
      </c>
      <c r="AI166" s="36" t="str">
        <f t="shared" si="81"/>
        <v/>
      </c>
      <c r="AJ166" s="18"/>
      <c r="AK166" s="18"/>
      <c r="AL166" s="36" t="str">
        <f t="shared" si="82"/>
        <v/>
      </c>
      <c r="AM166" s="40"/>
      <c r="AN166" s="36" t="str">
        <f t="shared" si="83"/>
        <v/>
      </c>
      <c r="AO166" s="18"/>
      <c r="AP166" s="36" t="str">
        <f t="shared" si="84"/>
        <v/>
      </c>
      <c r="AQ166" s="36" t="str">
        <f t="shared" si="85"/>
        <v/>
      </c>
      <c r="AR166" s="35" t="str">
        <f>IFERROR(VLOOKUP(AQ166,INSTRUCTION!$J$1:$K$101,2),"")</f>
        <v/>
      </c>
      <c r="AS166" s="36" t="str">
        <f t="shared" si="86"/>
        <v/>
      </c>
      <c r="AT166" s="18"/>
      <c r="AU166" s="18"/>
      <c r="AV166" s="36" t="str">
        <f t="shared" si="87"/>
        <v/>
      </c>
      <c r="AW166" s="18"/>
      <c r="AX166" s="36" t="str">
        <f t="shared" si="88"/>
        <v/>
      </c>
      <c r="AY166" s="18"/>
      <c r="AZ166" s="36" t="str">
        <f t="shared" si="89"/>
        <v/>
      </c>
      <c r="BA166" s="36" t="str">
        <f t="shared" si="90"/>
        <v/>
      </c>
      <c r="BB166" s="35" t="str">
        <f>IFERROR(VLOOKUP(BA166,INSTRUCTION!$J$1:$K$101,2),"")</f>
        <v/>
      </c>
      <c r="BC166" s="36" t="str">
        <f t="shared" si="91"/>
        <v/>
      </c>
      <c r="BD166" s="18"/>
      <c r="BE166" s="40"/>
      <c r="BF166" s="36" t="str">
        <f t="shared" si="92"/>
        <v/>
      </c>
      <c r="BG166" s="18"/>
      <c r="BH166" s="36" t="str">
        <f t="shared" si="93"/>
        <v/>
      </c>
      <c r="BI166" s="18"/>
      <c r="BJ166" s="36" t="str">
        <f t="shared" si="94"/>
        <v/>
      </c>
      <c r="BK166" s="36" t="str">
        <f t="shared" si="95"/>
        <v/>
      </c>
      <c r="BL166" s="35" t="str">
        <f>IFERROR(VLOOKUP(BK166,INSTRUCTION!$J$1:$K$101,2),"")</f>
        <v/>
      </c>
      <c r="BM166" s="36" t="str">
        <f t="shared" si="96"/>
        <v/>
      </c>
      <c r="BN166" s="36" t="str">
        <f>IFERROR(SUMPRODUCT(LARGE((N166,W166,AG166,AQ166,BA166,BK166),{1,2,3,4,5})),"")</f>
        <v/>
      </c>
      <c r="BO166" s="36" t="str">
        <f t="shared" si="97"/>
        <v/>
      </c>
      <c r="BP166" s="36" t="str">
        <f t="shared" si="99"/>
        <v/>
      </c>
      <c r="BQ166" s="45" t="str">
        <f t="shared" si="98"/>
        <v/>
      </c>
    </row>
    <row r="167" spans="1:69" x14ac:dyDescent="0.3">
      <c r="A167" s="17">
        <v>165</v>
      </c>
      <c r="B167" s="18"/>
      <c r="C167" s="18"/>
      <c r="D167" s="19"/>
      <c r="E167" s="20"/>
      <c r="F167" s="21"/>
      <c r="G167" s="22"/>
      <c r="H167" s="31">
        <v>80</v>
      </c>
      <c r="I167" s="25">
        <v>20</v>
      </c>
      <c r="J167" s="40"/>
      <c r="K167" s="36" t="str">
        <f t="shared" si="67"/>
        <v/>
      </c>
      <c r="L167" s="18"/>
      <c r="M167" s="36" t="str">
        <f t="shared" si="68"/>
        <v/>
      </c>
      <c r="N167" s="36" t="str">
        <f t="shared" si="69"/>
        <v/>
      </c>
      <c r="O167" s="35" t="str">
        <f>IFERROR(VLOOKUP(N167,INSTRUCTION!$J$1:$K$101,2),"")</f>
        <v/>
      </c>
      <c r="P167" s="36" t="str">
        <f t="shared" si="70"/>
        <v/>
      </c>
      <c r="Q167" s="37" t="str">
        <f t="shared" si="71"/>
        <v/>
      </c>
      <c r="R167" s="36" t="str">
        <f t="shared" si="72"/>
        <v/>
      </c>
      <c r="S167" s="18"/>
      <c r="T167" s="36" t="str">
        <f t="shared" si="73"/>
        <v/>
      </c>
      <c r="U167" s="18"/>
      <c r="V167" s="36" t="str">
        <f t="shared" si="74"/>
        <v/>
      </c>
      <c r="W167" s="36" t="str">
        <f t="shared" si="75"/>
        <v/>
      </c>
      <c r="X167" s="35" t="str">
        <f>IFERROR(VLOOKUP(W167,INSTRUCTION!$J$1:$K$101,2),"")</f>
        <v/>
      </c>
      <c r="Y167" s="36" t="str">
        <f t="shared" si="76"/>
        <v/>
      </c>
      <c r="Z167" s="18"/>
      <c r="AA167" s="18"/>
      <c r="AB167" s="36" t="str">
        <f t="shared" si="77"/>
        <v/>
      </c>
      <c r="AC167" s="18"/>
      <c r="AD167" s="36" t="str">
        <f t="shared" si="78"/>
        <v/>
      </c>
      <c r="AE167" s="18"/>
      <c r="AF167" s="36" t="str">
        <f t="shared" si="79"/>
        <v/>
      </c>
      <c r="AG167" s="36" t="str">
        <f t="shared" si="80"/>
        <v/>
      </c>
      <c r="AH167" s="35" t="str">
        <f>IFERROR(VLOOKUP(AG167,INSTRUCTION!$J$1:$K$101,2),"")</f>
        <v/>
      </c>
      <c r="AI167" s="36" t="str">
        <f t="shared" si="81"/>
        <v/>
      </c>
      <c r="AJ167" s="18"/>
      <c r="AK167" s="18"/>
      <c r="AL167" s="36" t="str">
        <f t="shared" si="82"/>
        <v/>
      </c>
      <c r="AM167" s="40"/>
      <c r="AN167" s="36" t="str">
        <f t="shared" si="83"/>
        <v/>
      </c>
      <c r="AO167" s="18"/>
      <c r="AP167" s="36" t="str">
        <f t="shared" si="84"/>
        <v/>
      </c>
      <c r="AQ167" s="36" t="str">
        <f t="shared" si="85"/>
        <v/>
      </c>
      <c r="AR167" s="35" t="str">
        <f>IFERROR(VLOOKUP(AQ167,INSTRUCTION!$J$1:$K$101,2),"")</f>
        <v/>
      </c>
      <c r="AS167" s="36" t="str">
        <f t="shared" si="86"/>
        <v/>
      </c>
      <c r="AT167" s="18"/>
      <c r="AU167" s="18"/>
      <c r="AV167" s="36" t="str">
        <f t="shared" si="87"/>
        <v/>
      </c>
      <c r="AW167" s="18"/>
      <c r="AX167" s="36" t="str">
        <f t="shared" si="88"/>
        <v/>
      </c>
      <c r="AY167" s="18"/>
      <c r="AZ167" s="36" t="str">
        <f t="shared" si="89"/>
        <v/>
      </c>
      <c r="BA167" s="36" t="str">
        <f t="shared" si="90"/>
        <v/>
      </c>
      <c r="BB167" s="35" t="str">
        <f>IFERROR(VLOOKUP(BA167,INSTRUCTION!$J$1:$K$101,2),"")</f>
        <v/>
      </c>
      <c r="BC167" s="36" t="str">
        <f t="shared" si="91"/>
        <v/>
      </c>
      <c r="BD167" s="18"/>
      <c r="BE167" s="40"/>
      <c r="BF167" s="36" t="str">
        <f t="shared" si="92"/>
        <v/>
      </c>
      <c r="BG167" s="18"/>
      <c r="BH167" s="36" t="str">
        <f t="shared" si="93"/>
        <v/>
      </c>
      <c r="BI167" s="18"/>
      <c r="BJ167" s="36" t="str">
        <f t="shared" si="94"/>
        <v/>
      </c>
      <c r="BK167" s="36" t="str">
        <f t="shared" si="95"/>
        <v/>
      </c>
      <c r="BL167" s="35" t="str">
        <f>IFERROR(VLOOKUP(BK167,INSTRUCTION!$J$1:$K$101,2),"")</f>
        <v/>
      </c>
      <c r="BM167" s="36" t="str">
        <f t="shared" si="96"/>
        <v/>
      </c>
      <c r="BN167" s="36" t="str">
        <f>IFERROR(SUMPRODUCT(LARGE((N167,W167,AG167,AQ167,BA167,BK167),{1,2,3,4,5})),"")</f>
        <v/>
      </c>
      <c r="BO167" s="36" t="str">
        <f t="shared" si="97"/>
        <v/>
      </c>
      <c r="BP167" s="36" t="str">
        <f t="shared" si="99"/>
        <v/>
      </c>
      <c r="BQ167" s="45" t="str">
        <f t="shared" si="98"/>
        <v/>
      </c>
    </row>
    <row r="168" spans="1:69" x14ac:dyDescent="0.3">
      <c r="A168" s="17">
        <v>166</v>
      </c>
      <c r="B168" s="18"/>
      <c r="C168" s="18"/>
      <c r="D168" s="19"/>
      <c r="E168" s="20"/>
      <c r="F168" s="21"/>
      <c r="G168" s="22"/>
      <c r="H168" s="31">
        <v>80</v>
      </c>
      <c r="I168" s="25">
        <v>20</v>
      </c>
      <c r="J168" s="40"/>
      <c r="K168" s="36" t="str">
        <f t="shared" si="67"/>
        <v/>
      </c>
      <c r="L168" s="18"/>
      <c r="M168" s="36" t="str">
        <f t="shared" si="68"/>
        <v/>
      </c>
      <c r="N168" s="36" t="str">
        <f t="shared" si="69"/>
        <v/>
      </c>
      <c r="O168" s="35" t="str">
        <f>IFERROR(VLOOKUP(N168,INSTRUCTION!$J$1:$K$101,2),"")</f>
        <v/>
      </c>
      <c r="P168" s="36" t="str">
        <f t="shared" si="70"/>
        <v/>
      </c>
      <c r="Q168" s="37" t="str">
        <f t="shared" si="71"/>
        <v/>
      </c>
      <c r="R168" s="36" t="str">
        <f t="shared" si="72"/>
        <v/>
      </c>
      <c r="S168" s="18"/>
      <c r="T168" s="36" t="str">
        <f t="shared" si="73"/>
        <v/>
      </c>
      <c r="U168" s="18"/>
      <c r="V168" s="36" t="str">
        <f t="shared" si="74"/>
        <v/>
      </c>
      <c r="W168" s="36" t="str">
        <f t="shared" si="75"/>
        <v/>
      </c>
      <c r="X168" s="35" t="str">
        <f>IFERROR(VLOOKUP(W168,INSTRUCTION!$J$1:$K$101,2),"")</f>
        <v/>
      </c>
      <c r="Y168" s="36" t="str">
        <f t="shared" si="76"/>
        <v/>
      </c>
      <c r="Z168" s="18"/>
      <c r="AA168" s="18"/>
      <c r="AB168" s="36" t="str">
        <f t="shared" si="77"/>
        <v/>
      </c>
      <c r="AC168" s="18"/>
      <c r="AD168" s="36" t="str">
        <f t="shared" si="78"/>
        <v/>
      </c>
      <c r="AE168" s="18"/>
      <c r="AF168" s="36" t="str">
        <f t="shared" si="79"/>
        <v/>
      </c>
      <c r="AG168" s="36" t="str">
        <f t="shared" si="80"/>
        <v/>
      </c>
      <c r="AH168" s="35" t="str">
        <f>IFERROR(VLOOKUP(AG168,INSTRUCTION!$J$1:$K$101,2),"")</f>
        <v/>
      </c>
      <c r="AI168" s="36" t="str">
        <f t="shared" si="81"/>
        <v/>
      </c>
      <c r="AJ168" s="18"/>
      <c r="AK168" s="18"/>
      <c r="AL168" s="36" t="str">
        <f t="shared" si="82"/>
        <v/>
      </c>
      <c r="AM168" s="40"/>
      <c r="AN168" s="36" t="str">
        <f t="shared" si="83"/>
        <v/>
      </c>
      <c r="AO168" s="18"/>
      <c r="AP168" s="36" t="str">
        <f t="shared" si="84"/>
        <v/>
      </c>
      <c r="AQ168" s="36" t="str">
        <f t="shared" si="85"/>
        <v/>
      </c>
      <c r="AR168" s="35" t="str">
        <f>IFERROR(VLOOKUP(AQ168,INSTRUCTION!$J$1:$K$101,2),"")</f>
        <v/>
      </c>
      <c r="AS168" s="36" t="str">
        <f t="shared" si="86"/>
        <v/>
      </c>
      <c r="AT168" s="18"/>
      <c r="AU168" s="18"/>
      <c r="AV168" s="36" t="str">
        <f t="shared" si="87"/>
        <v/>
      </c>
      <c r="AW168" s="18"/>
      <c r="AX168" s="36" t="str">
        <f t="shared" si="88"/>
        <v/>
      </c>
      <c r="AY168" s="18"/>
      <c r="AZ168" s="36" t="str">
        <f t="shared" si="89"/>
        <v/>
      </c>
      <c r="BA168" s="36" t="str">
        <f t="shared" si="90"/>
        <v/>
      </c>
      <c r="BB168" s="35" t="str">
        <f>IFERROR(VLOOKUP(BA168,INSTRUCTION!$J$1:$K$101,2),"")</f>
        <v/>
      </c>
      <c r="BC168" s="36" t="str">
        <f t="shared" si="91"/>
        <v/>
      </c>
      <c r="BD168" s="18"/>
      <c r="BE168" s="40"/>
      <c r="BF168" s="36" t="str">
        <f t="shared" si="92"/>
        <v/>
      </c>
      <c r="BG168" s="18"/>
      <c r="BH168" s="36" t="str">
        <f t="shared" si="93"/>
        <v/>
      </c>
      <c r="BI168" s="18"/>
      <c r="BJ168" s="36" t="str">
        <f t="shared" si="94"/>
        <v/>
      </c>
      <c r="BK168" s="36" t="str">
        <f t="shared" si="95"/>
        <v/>
      </c>
      <c r="BL168" s="35" t="str">
        <f>IFERROR(VLOOKUP(BK168,INSTRUCTION!$J$1:$K$101,2),"")</f>
        <v/>
      </c>
      <c r="BM168" s="36" t="str">
        <f t="shared" si="96"/>
        <v/>
      </c>
      <c r="BN168" s="36" t="str">
        <f>IFERROR(SUMPRODUCT(LARGE((N168,W168,AG168,AQ168,BA168,BK168),{1,2,3,4,5})),"")</f>
        <v/>
      </c>
      <c r="BO168" s="36" t="str">
        <f t="shared" si="97"/>
        <v/>
      </c>
      <c r="BP168" s="36" t="str">
        <f t="shared" si="99"/>
        <v/>
      </c>
      <c r="BQ168" s="45" t="str">
        <f t="shared" si="98"/>
        <v/>
      </c>
    </row>
    <row r="169" spans="1:69" x14ac:dyDescent="0.3">
      <c r="A169" s="17">
        <v>167</v>
      </c>
      <c r="B169" s="18"/>
      <c r="C169" s="18"/>
      <c r="D169" s="19"/>
      <c r="E169" s="20"/>
      <c r="F169" s="21"/>
      <c r="G169" s="22"/>
      <c r="H169" s="31">
        <v>80</v>
      </c>
      <c r="I169" s="25">
        <v>20</v>
      </c>
      <c r="J169" s="40"/>
      <c r="K169" s="36" t="str">
        <f t="shared" si="67"/>
        <v/>
      </c>
      <c r="L169" s="18"/>
      <c r="M169" s="36" t="str">
        <f t="shared" si="68"/>
        <v/>
      </c>
      <c r="N169" s="36" t="str">
        <f t="shared" si="69"/>
        <v/>
      </c>
      <c r="O169" s="35" t="str">
        <f>IFERROR(VLOOKUP(N169,INSTRUCTION!$J$1:$K$101,2),"")</f>
        <v/>
      </c>
      <c r="P169" s="36" t="str">
        <f t="shared" si="70"/>
        <v/>
      </c>
      <c r="Q169" s="37" t="str">
        <f t="shared" si="71"/>
        <v/>
      </c>
      <c r="R169" s="36" t="str">
        <f t="shared" si="72"/>
        <v/>
      </c>
      <c r="S169" s="18"/>
      <c r="T169" s="36" t="str">
        <f t="shared" si="73"/>
        <v/>
      </c>
      <c r="U169" s="18"/>
      <c r="V169" s="36" t="str">
        <f t="shared" si="74"/>
        <v/>
      </c>
      <c r="W169" s="36" t="str">
        <f t="shared" si="75"/>
        <v/>
      </c>
      <c r="X169" s="35" t="str">
        <f>IFERROR(VLOOKUP(W169,INSTRUCTION!$J$1:$K$101,2),"")</f>
        <v/>
      </c>
      <c r="Y169" s="36" t="str">
        <f t="shared" si="76"/>
        <v/>
      </c>
      <c r="Z169" s="18"/>
      <c r="AA169" s="18"/>
      <c r="AB169" s="36" t="str">
        <f t="shared" si="77"/>
        <v/>
      </c>
      <c r="AC169" s="18"/>
      <c r="AD169" s="36" t="str">
        <f t="shared" si="78"/>
        <v/>
      </c>
      <c r="AE169" s="18"/>
      <c r="AF169" s="36" t="str">
        <f t="shared" si="79"/>
        <v/>
      </c>
      <c r="AG169" s="36" t="str">
        <f t="shared" si="80"/>
        <v/>
      </c>
      <c r="AH169" s="35" t="str">
        <f>IFERROR(VLOOKUP(AG169,INSTRUCTION!$J$1:$K$101,2),"")</f>
        <v/>
      </c>
      <c r="AI169" s="36" t="str">
        <f t="shared" si="81"/>
        <v/>
      </c>
      <c r="AJ169" s="18"/>
      <c r="AK169" s="18"/>
      <c r="AL169" s="36" t="str">
        <f t="shared" si="82"/>
        <v/>
      </c>
      <c r="AM169" s="40"/>
      <c r="AN169" s="36" t="str">
        <f t="shared" si="83"/>
        <v/>
      </c>
      <c r="AO169" s="18"/>
      <c r="AP169" s="36" t="str">
        <f t="shared" si="84"/>
        <v/>
      </c>
      <c r="AQ169" s="36" t="str">
        <f t="shared" si="85"/>
        <v/>
      </c>
      <c r="AR169" s="35" t="str">
        <f>IFERROR(VLOOKUP(AQ169,INSTRUCTION!$J$1:$K$101,2),"")</f>
        <v/>
      </c>
      <c r="AS169" s="36" t="str">
        <f t="shared" si="86"/>
        <v/>
      </c>
      <c r="AT169" s="18"/>
      <c r="AU169" s="18"/>
      <c r="AV169" s="36" t="str">
        <f t="shared" si="87"/>
        <v/>
      </c>
      <c r="AW169" s="18"/>
      <c r="AX169" s="36" t="str">
        <f t="shared" si="88"/>
        <v/>
      </c>
      <c r="AY169" s="18"/>
      <c r="AZ169" s="36" t="str">
        <f t="shared" si="89"/>
        <v/>
      </c>
      <c r="BA169" s="36" t="str">
        <f t="shared" si="90"/>
        <v/>
      </c>
      <c r="BB169" s="35" t="str">
        <f>IFERROR(VLOOKUP(BA169,INSTRUCTION!$J$1:$K$101,2),"")</f>
        <v/>
      </c>
      <c r="BC169" s="36" t="str">
        <f t="shared" si="91"/>
        <v/>
      </c>
      <c r="BD169" s="18"/>
      <c r="BE169" s="40"/>
      <c r="BF169" s="36" t="str">
        <f t="shared" si="92"/>
        <v/>
      </c>
      <c r="BG169" s="18"/>
      <c r="BH169" s="36" t="str">
        <f t="shared" si="93"/>
        <v/>
      </c>
      <c r="BI169" s="18"/>
      <c r="BJ169" s="36" t="str">
        <f t="shared" si="94"/>
        <v/>
      </c>
      <c r="BK169" s="36" t="str">
        <f t="shared" si="95"/>
        <v/>
      </c>
      <c r="BL169" s="35" t="str">
        <f>IFERROR(VLOOKUP(BK169,INSTRUCTION!$J$1:$K$101,2),"")</f>
        <v/>
      </c>
      <c r="BM169" s="36" t="str">
        <f t="shared" si="96"/>
        <v/>
      </c>
      <c r="BN169" s="36" t="str">
        <f>IFERROR(SUMPRODUCT(LARGE((N169,W169,AG169,AQ169,BA169,BK169),{1,2,3,4,5})),"")</f>
        <v/>
      </c>
      <c r="BO169" s="36" t="str">
        <f t="shared" si="97"/>
        <v/>
      </c>
      <c r="BP169" s="36" t="str">
        <f t="shared" si="99"/>
        <v/>
      </c>
      <c r="BQ169" s="45" t="str">
        <f t="shared" si="98"/>
        <v/>
      </c>
    </row>
    <row r="170" spans="1:69" x14ac:dyDescent="0.3">
      <c r="A170" s="17">
        <v>168</v>
      </c>
      <c r="B170" s="18"/>
      <c r="C170" s="18"/>
      <c r="D170" s="19"/>
      <c r="E170" s="20"/>
      <c r="F170" s="21"/>
      <c r="G170" s="22"/>
      <c r="H170" s="31">
        <v>80</v>
      </c>
      <c r="I170" s="25">
        <v>20</v>
      </c>
      <c r="J170" s="40"/>
      <c r="K170" s="36" t="str">
        <f t="shared" si="67"/>
        <v/>
      </c>
      <c r="L170" s="18"/>
      <c r="M170" s="36" t="str">
        <f t="shared" si="68"/>
        <v/>
      </c>
      <c r="N170" s="36" t="str">
        <f t="shared" si="69"/>
        <v/>
      </c>
      <c r="O170" s="35" t="str">
        <f>IFERROR(VLOOKUP(N170,INSTRUCTION!$J$1:$K$101,2),"")</f>
        <v/>
      </c>
      <c r="P170" s="36" t="str">
        <f t="shared" si="70"/>
        <v/>
      </c>
      <c r="Q170" s="37" t="str">
        <f t="shared" si="71"/>
        <v/>
      </c>
      <c r="R170" s="36" t="str">
        <f t="shared" si="72"/>
        <v/>
      </c>
      <c r="S170" s="18"/>
      <c r="T170" s="36" t="str">
        <f t="shared" si="73"/>
        <v/>
      </c>
      <c r="U170" s="18"/>
      <c r="V170" s="36" t="str">
        <f t="shared" si="74"/>
        <v/>
      </c>
      <c r="W170" s="36" t="str">
        <f t="shared" si="75"/>
        <v/>
      </c>
      <c r="X170" s="35" t="str">
        <f>IFERROR(VLOOKUP(W170,INSTRUCTION!$J$1:$K$101,2),"")</f>
        <v/>
      </c>
      <c r="Y170" s="36" t="str">
        <f t="shared" si="76"/>
        <v/>
      </c>
      <c r="Z170" s="18"/>
      <c r="AA170" s="18"/>
      <c r="AB170" s="36" t="str">
        <f t="shared" si="77"/>
        <v/>
      </c>
      <c r="AC170" s="18"/>
      <c r="AD170" s="36" t="str">
        <f t="shared" si="78"/>
        <v/>
      </c>
      <c r="AE170" s="18"/>
      <c r="AF170" s="36" t="str">
        <f t="shared" si="79"/>
        <v/>
      </c>
      <c r="AG170" s="36" t="str">
        <f t="shared" si="80"/>
        <v/>
      </c>
      <c r="AH170" s="35" t="str">
        <f>IFERROR(VLOOKUP(AG170,INSTRUCTION!$J$1:$K$101,2),"")</f>
        <v/>
      </c>
      <c r="AI170" s="36" t="str">
        <f t="shared" si="81"/>
        <v/>
      </c>
      <c r="AJ170" s="18"/>
      <c r="AK170" s="18"/>
      <c r="AL170" s="36" t="str">
        <f t="shared" si="82"/>
        <v/>
      </c>
      <c r="AM170" s="40"/>
      <c r="AN170" s="36" t="str">
        <f t="shared" si="83"/>
        <v/>
      </c>
      <c r="AO170" s="18"/>
      <c r="AP170" s="36" t="str">
        <f t="shared" si="84"/>
        <v/>
      </c>
      <c r="AQ170" s="36" t="str">
        <f t="shared" si="85"/>
        <v/>
      </c>
      <c r="AR170" s="35" t="str">
        <f>IFERROR(VLOOKUP(AQ170,INSTRUCTION!$J$1:$K$101,2),"")</f>
        <v/>
      </c>
      <c r="AS170" s="36" t="str">
        <f t="shared" si="86"/>
        <v/>
      </c>
      <c r="AT170" s="18"/>
      <c r="AU170" s="18"/>
      <c r="AV170" s="36" t="str">
        <f t="shared" si="87"/>
        <v/>
      </c>
      <c r="AW170" s="18"/>
      <c r="AX170" s="36" t="str">
        <f t="shared" si="88"/>
        <v/>
      </c>
      <c r="AY170" s="18"/>
      <c r="AZ170" s="36" t="str">
        <f t="shared" si="89"/>
        <v/>
      </c>
      <c r="BA170" s="36" t="str">
        <f t="shared" si="90"/>
        <v/>
      </c>
      <c r="BB170" s="35" t="str">
        <f>IFERROR(VLOOKUP(BA170,INSTRUCTION!$J$1:$K$101,2),"")</f>
        <v/>
      </c>
      <c r="BC170" s="36" t="str">
        <f t="shared" si="91"/>
        <v/>
      </c>
      <c r="BD170" s="18"/>
      <c r="BE170" s="40"/>
      <c r="BF170" s="36" t="str">
        <f t="shared" si="92"/>
        <v/>
      </c>
      <c r="BG170" s="18"/>
      <c r="BH170" s="36" t="str">
        <f t="shared" si="93"/>
        <v/>
      </c>
      <c r="BI170" s="18"/>
      <c r="BJ170" s="36" t="str">
        <f t="shared" si="94"/>
        <v/>
      </c>
      <c r="BK170" s="36" t="str">
        <f t="shared" si="95"/>
        <v/>
      </c>
      <c r="BL170" s="35" t="str">
        <f>IFERROR(VLOOKUP(BK170,INSTRUCTION!$J$1:$K$101,2),"")</f>
        <v/>
      </c>
      <c r="BM170" s="36" t="str">
        <f t="shared" si="96"/>
        <v/>
      </c>
      <c r="BN170" s="36" t="str">
        <f>IFERROR(SUMPRODUCT(LARGE((N170,W170,AG170,AQ170,BA170,BK170),{1,2,3,4,5})),"")</f>
        <v/>
      </c>
      <c r="BO170" s="36" t="str">
        <f t="shared" si="97"/>
        <v/>
      </c>
      <c r="BP170" s="36" t="str">
        <f t="shared" si="99"/>
        <v/>
      </c>
      <c r="BQ170" s="45" t="str">
        <f t="shared" si="98"/>
        <v/>
      </c>
    </row>
    <row r="171" spans="1:69" x14ac:dyDescent="0.3">
      <c r="A171" s="17">
        <v>169</v>
      </c>
      <c r="B171" s="18"/>
      <c r="C171" s="18"/>
      <c r="D171" s="19"/>
      <c r="E171" s="20"/>
      <c r="F171" s="21"/>
      <c r="G171" s="22"/>
      <c r="H171" s="31">
        <v>80</v>
      </c>
      <c r="I171" s="25">
        <v>20</v>
      </c>
      <c r="J171" s="40"/>
      <c r="K171" s="36" t="str">
        <f t="shared" si="67"/>
        <v/>
      </c>
      <c r="L171" s="18"/>
      <c r="M171" s="36" t="str">
        <f t="shared" si="68"/>
        <v/>
      </c>
      <c r="N171" s="36" t="str">
        <f t="shared" si="69"/>
        <v/>
      </c>
      <c r="O171" s="35" t="str">
        <f>IFERROR(VLOOKUP(N171,INSTRUCTION!$J$1:$K$101,2),"")</f>
        <v/>
      </c>
      <c r="P171" s="36" t="str">
        <f t="shared" si="70"/>
        <v/>
      </c>
      <c r="Q171" s="37" t="str">
        <f t="shared" si="71"/>
        <v/>
      </c>
      <c r="R171" s="36" t="str">
        <f t="shared" si="72"/>
        <v/>
      </c>
      <c r="S171" s="18"/>
      <c r="T171" s="36" t="str">
        <f t="shared" si="73"/>
        <v/>
      </c>
      <c r="U171" s="18"/>
      <c r="V171" s="36" t="str">
        <f t="shared" si="74"/>
        <v/>
      </c>
      <c r="W171" s="36" t="str">
        <f t="shared" si="75"/>
        <v/>
      </c>
      <c r="X171" s="35" t="str">
        <f>IFERROR(VLOOKUP(W171,INSTRUCTION!$J$1:$K$101,2),"")</f>
        <v/>
      </c>
      <c r="Y171" s="36" t="str">
        <f t="shared" si="76"/>
        <v/>
      </c>
      <c r="Z171" s="18"/>
      <c r="AA171" s="18"/>
      <c r="AB171" s="36" t="str">
        <f t="shared" si="77"/>
        <v/>
      </c>
      <c r="AC171" s="18"/>
      <c r="AD171" s="36" t="str">
        <f t="shared" si="78"/>
        <v/>
      </c>
      <c r="AE171" s="18"/>
      <c r="AF171" s="36" t="str">
        <f t="shared" si="79"/>
        <v/>
      </c>
      <c r="AG171" s="36" t="str">
        <f t="shared" si="80"/>
        <v/>
      </c>
      <c r="AH171" s="35" t="str">
        <f>IFERROR(VLOOKUP(AG171,INSTRUCTION!$J$1:$K$101,2),"")</f>
        <v/>
      </c>
      <c r="AI171" s="36" t="str">
        <f t="shared" si="81"/>
        <v/>
      </c>
      <c r="AJ171" s="18"/>
      <c r="AK171" s="18"/>
      <c r="AL171" s="36" t="str">
        <f t="shared" si="82"/>
        <v/>
      </c>
      <c r="AM171" s="40"/>
      <c r="AN171" s="36" t="str">
        <f t="shared" si="83"/>
        <v/>
      </c>
      <c r="AO171" s="18"/>
      <c r="AP171" s="36" t="str">
        <f t="shared" si="84"/>
        <v/>
      </c>
      <c r="AQ171" s="36" t="str">
        <f t="shared" si="85"/>
        <v/>
      </c>
      <c r="AR171" s="35" t="str">
        <f>IFERROR(VLOOKUP(AQ171,INSTRUCTION!$J$1:$K$101,2),"")</f>
        <v/>
      </c>
      <c r="AS171" s="36" t="str">
        <f t="shared" si="86"/>
        <v/>
      </c>
      <c r="AT171" s="18"/>
      <c r="AU171" s="18"/>
      <c r="AV171" s="36" t="str">
        <f t="shared" si="87"/>
        <v/>
      </c>
      <c r="AW171" s="18"/>
      <c r="AX171" s="36" t="str">
        <f t="shared" si="88"/>
        <v/>
      </c>
      <c r="AY171" s="18"/>
      <c r="AZ171" s="36" t="str">
        <f t="shared" si="89"/>
        <v/>
      </c>
      <c r="BA171" s="36" t="str">
        <f t="shared" si="90"/>
        <v/>
      </c>
      <c r="BB171" s="35" t="str">
        <f>IFERROR(VLOOKUP(BA171,INSTRUCTION!$J$1:$K$101,2),"")</f>
        <v/>
      </c>
      <c r="BC171" s="36" t="str">
        <f t="shared" si="91"/>
        <v/>
      </c>
      <c r="BD171" s="18"/>
      <c r="BE171" s="40"/>
      <c r="BF171" s="36" t="str">
        <f t="shared" si="92"/>
        <v/>
      </c>
      <c r="BG171" s="18"/>
      <c r="BH171" s="36" t="str">
        <f t="shared" si="93"/>
        <v/>
      </c>
      <c r="BI171" s="18"/>
      <c r="BJ171" s="36" t="str">
        <f t="shared" si="94"/>
        <v/>
      </c>
      <c r="BK171" s="36" t="str">
        <f t="shared" si="95"/>
        <v/>
      </c>
      <c r="BL171" s="35" t="str">
        <f>IFERROR(VLOOKUP(BK171,INSTRUCTION!$J$1:$K$101,2),"")</f>
        <v/>
      </c>
      <c r="BM171" s="36" t="str">
        <f t="shared" si="96"/>
        <v/>
      </c>
      <c r="BN171" s="36" t="str">
        <f>IFERROR(SUMPRODUCT(LARGE((N171,W171,AG171,AQ171,BA171,BK171),{1,2,3,4,5})),"")</f>
        <v/>
      </c>
      <c r="BO171" s="36" t="str">
        <f t="shared" si="97"/>
        <v/>
      </c>
      <c r="BP171" s="36" t="str">
        <f t="shared" si="99"/>
        <v/>
      </c>
      <c r="BQ171" s="45" t="str">
        <f t="shared" si="98"/>
        <v/>
      </c>
    </row>
    <row r="172" spans="1:69" x14ac:dyDescent="0.3">
      <c r="A172" s="17">
        <v>170</v>
      </c>
      <c r="B172" s="18"/>
      <c r="C172" s="18"/>
      <c r="D172" s="19"/>
      <c r="E172" s="20"/>
      <c r="F172" s="21"/>
      <c r="G172" s="22"/>
      <c r="H172" s="31">
        <v>80</v>
      </c>
      <c r="I172" s="25">
        <v>20</v>
      </c>
      <c r="J172" s="40"/>
      <c r="K172" s="36" t="str">
        <f t="shared" si="67"/>
        <v/>
      </c>
      <c r="L172" s="18"/>
      <c r="M172" s="36" t="str">
        <f t="shared" si="68"/>
        <v/>
      </c>
      <c r="N172" s="36" t="str">
        <f t="shared" si="69"/>
        <v/>
      </c>
      <c r="O172" s="35" t="str">
        <f>IFERROR(VLOOKUP(N172,INSTRUCTION!$J$1:$K$101,2),"")</f>
        <v/>
      </c>
      <c r="P172" s="36" t="str">
        <f t="shared" si="70"/>
        <v/>
      </c>
      <c r="Q172" s="37" t="str">
        <f t="shared" si="71"/>
        <v/>
      </c>
      <c r="R172" s="36" t="str">
        <f t="shared" si="72"/>
        <v/>
      </c>
      <c r="S172" s="18"/>
      <c r="T172" s="36" t="str">
        <f t="shared" si="73"/>
        <v/>
      </c>
      <c r="U172" s="18"/>
      <c r="V172" s="36" t="str">
        <f t="shared" si="74"/>
        <v/>
      </c>
      <c r="W172" s="36" t="str">
        <f t="shared" si="75"/>
        <v/>
      </c>
      <c r="X172" s="35" t="str">
        <f>IFERROR(VLOOKUP(W172,INSTRUCTION!$J$1:$K$101,2),"")</f>
        <v/>
      </c>
      <c r="Y172" s="36" t="str">
        <f t="shared" si="76"/>
        <v/>
      </c>
      <c r="Z172" s="18"/>
      <c r="AA172" s="18"/>
      <c r="AB172" s="36" t="str">
        <f t="shared" si="77"/>
        <v/>
      </c>
      <c r="AC172" s="18"/>
      <c r="AD172" s="36" t="str">
        <f t="shared" si="78"/>
        <v/>
      </c>
      <c r="AE172" s="18"/>
      <c r="AF172" s="36" t="str">
        <f t="shared" si="79"/>
        <v/>
      </c>
      <c r="AG172" s="36" t="str">
        <f t="shared" si="80"/>
        <v/>
      </c>
      <c r="AH172" s="35" t="str">
        <f>IFERROR(VLOOKUP(AG172,INSTRUCTION!$J$1:$K$101,2),"")</f>
        <v/>
      </c>
      <c r="AI172" s="36" t="str">
        <f t="shared" si="81"/>
        <v/>
      </c>
      <c r="AJ172" s="18"/>
      <c r="AK172" s="18"/>
      <c r="AL172" s="36" t="str">
        <f t="shared" si="82"/>
        <v/>
      </c>
      <c r="AM172" s="40"/>
      <c r="AN172" s="36" t="str">
        <f t="shared" si="83"/>
        <v/>
      </c>
      <c r="AO172" s="18"/>
      <c r="AP172" s="36" t="str">
        <f t="shared" si="84"/>
        <v/>
      </c>
      <c r="AQ172" s="36" t="str">
        <f t="shared" si="85"/>
        <v/>
      </c>
      <c r="AR172" s="35" t="str">
        <f>IFERROR(VLOOKUP(AQ172,INSTRUCTION!$J$1:$K$101,2),"")</f>
        <v/>
      </c>
      <c r="AS172" s="36" t="str">
        <f t="shared" si="86"/>
        <v/>
      </c>
      <c r="AT172" s="18"/>
      <c r="AU172" s="18"/>
      <c r="AV172" s="36" t="str">
        <f t="shared" si="87"/>
        <v/>
      </c>
      <c r="AW172" s="18"/>
      <c r="AX172" s="36" t="str">
        <f t="shared" si="88"/>
        <v/>
      </c>
      <c r="AY172" s="18"/>
      <c r="AZ172" s="36" t="str">
        <f t="shared" si="89"/>
        <v/>
      </c>
      <c r="BA172" s="36" t="str">
        <f t="shared" si="90"/>
        <v/>
      </c>
      <c r="BB172" s="35" t="str">
        <f>IFERROR(VLOOKUP(BA172,INSTRUCTION!$J$1:$K$101,2),"")</f>
        <v/>
      </c>
      <c r="BC172" s="36" t="str">
        <f t="shared" si="91"/>
        <v/>
      </c>
      <c r="BD172" s="18"/>
      <c r="BE172" s="40"/>
      <c r="BF172" s="36" t="str">
        <f t="shared" si="92"/>
        <v/>
      </c>
      <c r="BG172" s="18"/>
      <c r="BH172" s="36" t="str">
        <f t="shared" si="93"/>
        <v/>
      </c>
      <c r="BI172" s="18"/>
      <c r="BJ172" s="36" t="str">
        <f t="shared" si="94"/>
        <v/>
      </c>
      <c r="BK172" s="36" t="str">
        <f t="shared" si="95"/>
        <v/>
      </c>
      <c r="BL172" s="35" t="str">
        <f>IFERROR(VLOOKUP(BK172,INSTRUCTION!$J$1:$K$101,2),"")</f>
        <v/>
      </c>
      <c r="BM172" s="36" t="str">
        <f t="shared" si="96"/>
        <v/>
      </c>
      <c r="BN172" s="36" t="str">
        <f>IFERROR(SUMPRODUCT(LARGE((N172,W172,AG172,AQ172,BA172,BK172),{1,2,3,4,5})),"")</f>
        <v/>
      </c>
      <c r="BO172" s="36" t="str">
        <f t="shared" si="97"/>
        <v/>
      </c>
      <c r="BP172" s="36" t="str">
        <f t="shared" si="99"/>
        <v/>
      </c>
      <c r="BQ172" s="45" t="str">
        <f t="shared" si="98"/>
        <v/>
      </c>
    </row>
    <row r="173" spans="1:69" x14ac:dyDescent="0.3">
      <c r="A173" s="17">
        <v>171</v>
      </c>
      <c r="B173" s="18"/>
      <c r="C173" s="18"/>
      <c r="D173" s="19"/>
      <c r="E173" s="20"/>
      <c r="F173" s="21"/>
      <c r="G173" s="22"/>
      <c r="H173" s="31">
        <v>80</v>
      </c>
      <c r="I173" s="25">
        <v>20</v>
      </c>
      <c r="J173" s="40"/>
      <c r="K173" s="36" t="str">
        <f t="shared" si="67"/>
        <v/>
      </c>
      <c r="L173" s="18"/>
      <c r="M173" s="36" t="str">
        <f t="shared" si="68"/>
        <v/>
      </c>
      <c r="N173" s="36" t="str">
        <f t="shared" si="69"/>
        <v/>
      </c>
      <c r="O173" s="35" t="str">
        <f>IFERROR(VLOOKUP(N173,INSTRUCTION!$J$1:$K$101,2),"")</f>
        <v/>
      </c>
      <c r="P173" s="36" t="str">
        <f t="shared" si="70"/>
        <v/>
      </c>
      <c r="Q173" s="37" t="str">
        <f t="shared" si="71"/>
        <v/>
      </c>
      <c r="R173" s="36" t="str">
        <f t="shared" si="72"/>
        <v/>
      </c>
      <c r="S173" s="18"/>
      <c r="T173" s="36" t="str">
        <f t="shared" si="73"/>
        <v/>
      </c>
      <c r="U173" s="18"/>
      <c r="V173" s="36" t="str">
        <f t="shared" si="74"/>
        <v/>
      </c>
      <c r="W173" s="36" t="str">
        <f t="shared" si="75"/>
        <v/>
      </c>
      <c r="X173" s="35" t="str">
        <f>IFERROR(VLOOKUP(W173,INSTRUCTION!$J$1:$K$101,2),"")</f>
        <v/>
      </c>
      <c r="Y173" s="36" t="str">
        <f t="shared" si="76"/>
        <v/>
      </c>
      <c r="Z173" s="18"/>
      <c r="AA173" s="18"/>
      <c r="AB173" s="36" t="str">
        <f t="shared" si="77"/>
        <v/>
      </c>
      <c r="AC173" s="18"/>
      <c r="AD173" s="36" t="str">
        <f t="shared" si="78"/>
        <v/>
      </c>
      <c r="AE173" s="18"/>
      <c r="AF173" s="36" t="str">
        <f t="shared" si="79"/>
        <v/>
      </c>
      <c r="AG173" s="36" t="str">
        <f t="shared" si="80"/>
        <v/>
      </c>
      <c r="AH173" s="35" t="str">
        <f>IFERROR(VLOOKUP(AG173,INSTRUCTION!$J$1:$K$101,2),"")</f>
        <v/>
      </c>
      <c r="AI173" s="36" t="str">
        <f t="shared" si="81"/>
        <v/>
      </c>
      <c r="AJ173" s="18"/>
      <c r="AK173" s="18"/>
      <c r="AL173" s="36" t="str">
        <f t="shared" si="82"/>
        <v/>
      </c>
      <c r="AM173" s="40"/>
      <c r="AN173" s="36" t="str">
        <f t="shared" si="83"/>
        <v/>
      </c>
      <c r="AO173" s="18"/>
      <c r="AP173" s="36" t="str">
        <f t="shared" si="84"/>
        <v/>
      </c>
      <c r="AQ173" s="36" t="str">
        <f t="shared" si="85"/>
        <v/>
      </c>
      <c r="AR173" s="35" t="str">
        <f>IFERROR(VLOOKUP(AQ173,INSTRUCTION!$J$1:$K$101,2),"")</f>
        <v/>
      </c>
      <c r="AS173" s="36" t="str">
        <f t="shared" si="86"/>
        <v/>
      </c>
      <c r="AT173" s="18"/>
      <c r="AU173" s="18"/>
      <c r="AV173" s="36" t="str">
        <f t="shared" si="87"/>
        <v/>
      </c>
      <c r="AW173" s="18"/>
      <c r="AX173" s="36" t="str">
        <f t="shared" si="88"/>
        <v/>
      </c>
      <c r="AY173" s="18"/>
      <c r="AZ173" s="36" t="str">
        <f t="shared" si="89"/>
        <v/>
      </c>
      <c r="BA173" s="36" t="str">
        <f t="shared" si="90"/>
        <v/>
      </c>
      <c r="BB173" s="35" t="str">
        <f>IFERROR(VLOOKUP(BA173,INSTRUCTION!$J$1:$K$101,2),"")</f>
        <v/>
      </c>
      <c r="BC173" s="36" t="str">
        <f t="shared" si="91"/>
        <v/>
      </c>
      <c r="BD173" s="18"/>
      <c r="BE173" s="40"/>
      <c r="BF173" s="36" t="str">
        <f t="shared" si="92"/>
        <v/>
      </c>
      <c r="BG173" s="18"/>
      <c r="BH173" s="36" t="str">
        <f t="shared" si="93"/>
        <v/>
      </c>
      <c r="BI173" s="18"/>
      <c r="BJ173" s="36" t="str">
        <f t="shared" si="94"/>
        <v/>
      </c>
      <c r="BK173" s="36" t="str">
        <f t="shared" si="95"/>
        <v/>
      </c>
      <c r="BL173" s="35" t="str">
        <f>IFERROR(VLOOKUP(BK173,INSTRUCTION!$J$1:$K$101,2),"")</f>
        <v/>
      </c>
      <c r="BM173" s="36" t="str">
        <f t="shared" si="96"/>
        <v/>
      </c>
      <c r="BN173" s="36" t="str">
        <f>IFERROR(SUMPRODUCT(LARGE((N173,W173,AG173,AQ173,BA173,BK173),{1,2,3,4,5})),"")</f>
        <v/>
      </c>
      <c r="BO173" s="36" t="str">
        <f t="shared" si="97"/>
        <v/>
      </c>
      <c r="BP173" s="36" t="str">
        <f t="shared" si="99"/>
        <v/>
      </c>
      <c r="BQ173" s="45" t="str">
        <f t="shared" si="98"/>
        <v/>
      </c>
    </row>
    <row r="174" spans="1:69" x14ac:dyDescent="0.3">
      <c r="A174" s="17">
        <v>172</v>
      </c>
      <c r="B174" s="18"/>
      <c r="C174" s="18"/>
      <c r="D174" s="19"/>
      <c r="E174" s="20"/>
      <c r="F174" s="21"/>
      <c r="G174" s="22"/>
      <c r="H174" s="31">
        <v>80</v>
      </c>
      <c r="I174" s="25">
        <v>20</v>
      </c>
      <c r="J174" s="40"/>
      <c r="K174" s="36" t="str">
        <f t="shared" si="67"/>
        <v/>
      </c>
      <c r="L174" s="18"/>
      <c r="M174" s="36" t="str">
        <f t="shared" si="68"/>
        <v/>
      </c>
      <c r="N174" s="36" t="str">
        <f t="shared" si="69"/>
        <v/>
      </c>
      <c r="O174" s="35" t="str">
        <f>IFERROR(VLOOKUP(N174,INSTRUCTION!$J$1:$K$101,2),"")</f>
        <v/>
      </c>
      <c r="P174" s="36" t="str">
        <f t="shared" si="70"/>
        <v/>
      </c>
      <c r="Q174" s="37" t="str">
        <f t="shared" si="71"/>
        <v/>
      </c>
      <c r="R174" s="36" t="str">
        <f t="shared" si="72"/>
        <v/>
      </c>
      <c r="S174" s="18"/>
      <c r="T174" s="36" t="str">
        <f t="shared" si="73"/>
        <v/>
      </c>
      <c r="U174" s="18"/>
      <c r="V174" s="36" t="str">
        <f t="shared" si="74"/>
        <v/>
      </c>
      <c r="W174" s="36" t="str">
        <f t="shared" si="75"/>
        <v/>
      </c>
      <c r="X174" s="35" t="str">
        <f>IFERROR(VLOOKUP(W174,INSTRUCTION!$J$1:$K$101,2),"")</f>
        <v/>
      </c>
      <c r="Y174" s="36" t="str">
        <f t="shared" si="76"/>
        <v/>
      </c>
      <c r="Z174" s="18"/>
      <c r="AA174" s="18"/>
      <c r="AB174" s="36" t="str">
        <f t="shared" si="77"/>
        <v/>
      </c>
      <c r="AC174" s="18"/>
      <c r="AD174" s="36" t="str">
        <f t="shared" si="78"/>
        <v/>
      </c>
      <c r="AE174" s="18"/>
      <c r="AF174" s="36" t="str">
        <f t="shared" si="79"/>
        <v/>
      </c>
      <c r="AG174" s="36" t="str">
        <f t="shared" si="80"/>
        <v/>
      </c>
      <c r="AH174" s="35" t="str">
        <f>IFERROR(VLOOKUP(AG174,INSTRUCTION!$J$1:$K$101,2),"")</f>
        <v/>
      </c>
      <c r="AI174" s="36" t="str">
        <f t="shared" si="81"/>
        <v/>
      </c>
      <c r="AJ174" s="18"/>
      <c r="AK174" s="18"/>
      <c r="AL174" s="36" t="str">
        <f t="shared" si="82"/>
        <v/>
      </c>
      <c r="AM174" s="40"/>
      <c r="AN174" s="36" t="str">
        <f t="shared" si="83"/>
        <v/>
      </c>
      <c r="AO174" s="18"/>
      <c r="AP174" s="36" t="str">
        <f t="shared" si="84"/>
        <v/>
      </c>
      <c r="AQ174" s="36" t="str">
        <f t="shared" si="85"/>
        <v/>
      </c>
      <c r="AR174" s="35" t="str">
        <f>IFERROR(VLOOKUP(AQ174,INSTRUCTION!$J$1:$K$101,2),"")</f>
        <v/>
      </c>
      <c r="AS174" s="36" t="str">
        <f t="shared" si="86"/>
        <v/>
      </c>
      <c r="AT174" s="18"/>
      <c r="AU174" s="18"/>
      <c r="AV174" s="36" t="str">
        <f t="shared" si="87"/>
        <v/>
      </c>
      <c r="AW174" s="18"/>
      <c r="AX174" s="36" t="str">
        <f t="shared" si="88"/>
        <v/>
      </c>
      <c r="AY174" s="18"/>
      <c r="AZ174" s="36" t="str">
        <f t="shared" si="89"/>
        <v/>
      </c>
      <c r="BA174" s="36" t="str">
        <f t="shared" si="90"/>
        <v/>
      </c>
      <c r="BB174" s="35" t="str">
        <f>IFERROR(VLOOKUP(BA174,INSTRUCTION!$J$1:$K$101,2),"")</f>
        <v/>
      </c>
      <c r="BC174" s="36" t="str">
        <f t="shared" si="91"/>
        <v/>
      </c>
      <c r="BD174" s="18"/>
      <c r="BE174" s="40"/>
      <c r="BF174" s="36" t="str">
        <f t="shared" si="92"/>
        <v/>
      </c>
      <c r="BG174" s="18"/>
      <c r="BH174" s="36" t="str">
        <f t="shared" si="93"/>
        <v/>
      </c>
      <c r="BI174" s="18"/>
      <c r="BJ174" s="36" t="str">
        <f t="shared" si="94"/>
        <v/>
      </c>
      <c r="BK174" s="36" t="str">
        <f t="shared" si="95"/>
        <v/>
      </c>
      <c r="BL174" s="35" t="str">
        <f>IFERROR(VLOOKUP(BK174,INSTRUCTION!$J$1:$K$101,2),"")</f>
        <v/>
      </c>
      <c r="BM174" s="36" t="str">
        <f t="shared" si="96"/>
        <v/>
      </c>
      <c r="BN174" s="36" t="str">
        <f>IFERROR(SUMPRODUCT(LARGE((N174,W174,AG174,AQ174,BA174,BK174),{1,2,3,4,5})),"")</f>
        <v/>
      </c>
      <c r="BO174" s="36" t="str">
        <f t="shared" si="97"/>
        <v/>
      </c>
      <c r="BP174" s="36" t="str">
        <f t="shared" si="99"/>
        <v/>
      </c>
      <c r="BQ174" s="45" t="str">
        <f t="shared" si="98"/>
        <v/>
      </c>
    </row>
    <row r="175" spans="1:69" x14ac:dyDescent="0.3">
      <c r="A175" s="17">
        <v>173</v>
      </c>
      <c r="B175" s="18"/>
      <c r="C175" s="18"/>
      <c r="D175" s="19"/>
      <c r="E175" s="20"/>
      <c r="F175" s="21"/>
      <c r="G175" s="22"/>
      <c r="H175" s="31">
        <v>80</v>
      </c>
      <c r="I175" s="25">
        <v>20</v>
      </c>
      <c r="J175" s="40"/>
      <c r="K175" s="36" t="str">
        <f t="shared" si="67"/>
        <v/>
      </c>
      <c r="L175" s="18"/>
      <c r="M175" s="36" t="str">
        <f t="shared" si="68"/>
        <v/>
      </c>
      <c r="N175" s="36" t="str">
        <f t="shared" si="69"/>
        <v/>
      </c>
      <c r="O175" s="35" t="str">
        <f>IFERROR(VLOOKUP(N175,INSTRUCTION!$J$1:$K$101,2),"")</f>
        <v/>
      </c>
      <c r="P175" s="36" t="str">
        <f t="shared" si="70"/>
        <v/>
      </c>
      <c r="Q175" s="37" t="str">
        <f t="shared" si="71"/>
        <v/>
      </c>
      <c r="R175" s="36" t="str">
        <f t="shared" si="72"/>
        <v/>
      </c>
      <c r="S175" s="18"/>
      <c r="T175" s="36" t="str">
        <f t="shared" si="73"/>
        <v/>
      </c>
      <c r="U175" s="18"/>
      <c r="V175" s="36" t="str">
        <f t="shared" si="74"/>
        <v/>
      </c>
      <c r="W175" s="36" t="str">
        <f t="shared" si="75"/>
        <v/>
      </c>
      <c r="X175" s="35" t="str">
        <f>IFERROR(VLOOKUP(W175,INSTRUCTION!$J$1:$K$101,2),"")</f>
        <v/>
      </c>
      <c r="Y175" s="36" t="str">
        <f t="shared" si="76"/>
        <v/>
      </c>
      <c r="Z175" s="18"/>
      <c r="AA175" s="18"/>
      <c r="AB175" s="36" t="str">
        <f t="shared" si="77"/>
        <v/>
      </c>
      <c r="AC175" s="18"/>
      <c r="AD175" s="36" t="str">
        <f t="shared" si="78"/>
        <v/>
      </c>
      <c r="AE175" s="18"/>
      <c r="AF175" s="36" t="str">
        <f t="shared" si="79"/>
        <v/>
      </c>
      <c r="AG175" s="36" t="str">
        <f t="shared" si="80"/>
        <v/>
      </c>
      <c r="AH175" s="35" t="str">
        <f>IFERROR(VLOOKUP(AG175,INSTRUCTION!$J$1:$K$101,2),"")</f>
        <v/>
      </c>
      <c r="AI175" s="36" t="str">
        <f t="shared" si="81"/>
        <v/>
      </c>
      <c r="AJ175" s="18"/>
      <c r="AK175" s="18"/>
      <c r="AL175" s="36" t="str">
        <f t="shared" si="82"/>
        <v/>
      </c>
      <c r="AM175" s="40"/>
      <c r="AN175" s="36" t="str">
        <f t="shared" si="83"/>
        <v/>
      </c>
      <c r="AO175" s="18"/>
      <c r="AP175" s="36" t="str">
        <f t="shared" si="84"/>
        <v/>
      </c>
      <c r="AQ175" s="36" t="str">
        <f t="shared" si="85"/>
        <v/>
      </c>
      <c r="AR175" s="35" t="str">
        <f>IFERROR(VLOOKUP(AQ175,INSTRUCTION!$J$1:$K$101,2),"")</f>
        <v/>
      </c>
      <c r="AS175" s="36" t="str">
        <f t="shared" si="86"/>
        <v/>
      </c>
      <c r="AT175" s="18"/>
      <c r="AU175" s="18"/>
      <c r="AV175" s="36" t="str">
        <f t="shared" si="87"/>
        <v/>
      </c>
      <c r="AW175" s="18"/>
      <c r="AX175" s="36" t="str">
        <f t="shared" si="88"/>
        <v/>
      </c>
      <c r="AY175" s="18"/>
      <c r="AZ175" s="36" t="str">
        <f t="shared" si="89"/>
        <v/>
      </c>
      <c r="BA175" s="36" t="str">
        <f t="shared" si="90"/>
        <v/>
      </c>
      <c r="BB175" s="35" t="str">
        <f>IFERROR(VLOOKUP(BA175,INSTRUCTION!$J$1:$K$101,2),"")</f>
        <v/>
      </c>
      <c r="BC175" s="36" t="str">
        <f t="shared" si="91"/>
        <v/>
      </c>
      <c r="BD175" s="18"/>
      <c r="BE175" s="40"/>
      <c r="BF175" s="36" t="str">
        <f t="shared" si="92"/>
        <v/>
      </c>
      <c r="BG175" s="18"/>
      <c r="BH175" s="36" t="str">
        <f t="shared" si="93"/>
        <v/>
      </c>
      <c r="BI175" s="18"/>
      <c r="BJ175" s="36" t="str">
        <f t="shared" si="94"/>
        <v/>
      </c>
      <c r="BK175" s="36" t="str">
        <f t="shared" si="95"/>
        <v/>
      </c>
      <c r="BL175" s="35" t="str">
        <f>IFERROR(VLOOKUP(BK175,INSTRUCTION!$J$1:$K$101,2),"")</f>
        <v/>
      </c>
      <c r="BM175" s="36" t="str">
        <f t="shared" si="96"/>
        <v/>
      </c>
      <c r="BN175" s="36" t="str">
        <f>IFERROR(SUMPRODUCT(LARGE((N175,W175,AG175,AQ175,BA175,BK175),{1,2,3,4,5})),"")</f>
        <v/>
      </c>
      <c r="BO175" s="36" t="str">
        <f t="shared" si="97"/>
        <v/>
      </c>
      <c r="BP175" s="36" t="str">
        <f t="shared" si="99"/>
        <v/>
      </c>
      <c r="BQ175" s="45" t="str">
        <f t="shared" si="98"/>
        <v/>
      </c>
    </row>
    <row r="176" spans="1:69" x14ac:dyDescent="0.3">
      <c r="A176" s="17">
        <v>174</v>
      </c>
      <c r="B176" s="18"/>
      <c r="C176" s="18"/>
      <c r="D176" s="19"/>
      <c r="E176" s="20"/>
      <c r="F176" s="21"/>
      <c r="G176" s="22"/>
      <c r="H176" s="31">
        <v>80</v>
      </c>
      <c r="I176" s="25">
        <v>20</v>
      </c>
      <c r="J176" s="40"/>
      <c r="K176" s="36" t="str">
        <f t="shared" si="67"/>
        <v/>
      </c>
      <c r="L176" s="18"/>
      <c r="M176" s="36" t="str">
        <f t="shared" si="68"/>
        <v/>
      </c>
      <c r="N176" s="36" t="str">
        <f t="shared" si="69"/>
        <v/>
      </c>
      <c r="O176" s="35" t="str">
        <f>IFERROR(VLOOKUP(N176,INSTRUCTION!$J$1:$K$101,2),"")</f>
        <v/>
      </c>
      <c r="P176" s="36" t="str">
        <f t="shared" si="70"/>
        <v/>
      </c>
      <c r="Q176" s="37" t="str">
        <f t="shared" si="71"/>
        <v/>
      </c>
      <c r="R176" s="36" t="str">
        <f t="shared" si="72"/>
        <v/>
      </c>
      <c r="S176" s="18"/>
      <c r="T176" s="36" t="str">
        <f t="shared" si="73"/>
        <v/>
      </c>
      <c r="U176" s="18"/>
      <c r="V176" s="36" t="str">
        <f t="shared" si="74"/>
        <v/>
      </c>
      <c r="W176" s="36" t="str">
        <f t="shared" si="75"/>
        <v/>
      </c>
      <c r="X176" s="35" t="str">
        <f>IFERROR(VLOOKUP(W176,INSTRUCTION!$J$1:$K$101,2),"")</f>
        <v/>
      </c>
      <c r="Y176" s="36" t="str">
        <f t="shared" si="76"/>
        <v/>
      </c>
      <c r="Z176" s="18"/>
      <c r="AA176" s="18"/>
      <c r="AB176" s="36" t="str">
        <f t="shared" si="77"/>
        <v/>
      </c>
      <c r="AC176" s="18"/>
      <c r="AD176" s="36" t="str">
        <f t="shared" si="78"/>
        <v/>
      </c>
      <c r="AE176" s="18"/>
      <c r="AF176" s="36" t="str">
        <f t="shared" si="79"/>
        <v/>
      </c>
      <c r="AG176" s="36" t="str">
        <f t="shared" si="80"/>
        <v/>
      </c>
      <c r="AH176" s="35" t="str">
        <f>IFERROR(VLOOKUP(AG176,INSTRUCTION!$J$1:$K$101,2),"")</f>
        <v/>
      </c>
      <c r="AI176" s="36" t="str">
        <f t="shared" si="81"/>
        <v/>
      </c>
      <c r="AJ176" s="18"/>
      <c r="AK176" s="18"/>
      <c r="AL176" s="36" t="str">
        <f t="shared" si="82"/>
        <v/>
      </c>
      <c r="AM176" s="40"/>
      <c r="AN176" s="36" t="str">
        <f t="shared" si="83"/>
        <v/>
      </c>
      <c r="AO176" s="18"/>
      <c r="AP176" s="36" t="str">
        <f t="shared" si="84"/>
        <v/>
      </c>
      <c r="AQ176" s="36" t="str">
        <f t="shared" si="85"/>
        <v/>
      </c>
      <c r="AR176" s="35" t="str">
        <f>IFERROR(VLOOKUP(AQ176,INSTRUCTION!$J$1:$K$101,2),"")</f>
        <v/>
      </c>
      <c r="AS176" s="36" t="str">
        <f t="shared" si="86"/>
        <v/>
      </c>
      <c r="AT176" s="18"/>
      <c r="AU176" s="18"/>
      <c r="AV176" s="36" t="str">
        <f t="shared" si="87"/>
        <v/>
      </c>
      <c r="AW176" s="18"/>
      <c r="AX176" s="36" t="str">
        <f t="shared" si="88"/>
        <v/>
      </c>
      <c r="AY176" s="18"/>
      <c r="AZ176" s="36" t="str">
        <f t="shared" si="89"/>
        <v/>
      </c>
      <c r="BA176" s="36" t="str">
        <f t="shared" si="90"/>
        <v/>
      </c>
      <c r="BB176" s="35" t="str">
        <f>IFERROR(VLOOKUP(BA176,INSTRUCTION!$J$1:$K$101,2),"")</f>
        <v/>
      </c>
      <c r="BC176" s="36" t="str">
        <f t="shared" si="91"/>
        <v/>
      </c>
      <c r="BD176" s="18"/>
      <c r="BE176" s="40"/>
      <c r="BF176" s="36" t="str">
        <f t="shared" si="92"/>
        <v/>
      </c>
      <c r="BG176" s="18"/>
      <c r="BH176" s="36" t="str">
        <f t="shared" si="93"/>
        <v/>
      </c>
      <c r="BI176" s="18"/>
      <c r="BJ176" s="36" t="str">
        <f t="shared" si="94"/>
        <v/>
      </c>
      <c r="BK176" s="36" t="str">
        <f t="shared" si="95"/>
        <v/>
      </c>
      <c r="BL176" s="35" t="str">
        <f>IFERROR(VLOOKUP(BK176,INSTRUCTION!$J$1:$K$101,2),"")</f>
        <v/>
      </c>
      <c r="BM176" s="36" t="str">
        <f t="shared" si="96"/>
        <v/>
      </c>
      <c r="BN176" s="36" t="str">
        <f>IFERROR(SUMPRODUCT(LARGE((N176,W176,AG176,AQ176,BA176,BK176),{1,2,3,4,5})),"")</f>
        <v/>
      </c>
      <c r="BO176" s="36" t="str">
        <f t="shared" si="97"/>
        <v/>
      </c>
      <c r="BP176" s="36" t="str">
        <f t="shared" si="99"/>
        <v/>
      </c>
      <c r="BQ176" s="45" t="str">
        <f t="shared" si="98"/>
        <v/>
      </c>
    </row>
    <row r="177" spans="1:69" x14ac:dyDescent="0.3">
      <c r="A177" s="17">
        <v>175</v>
      </c>
      <c r="B177" s="18"/>
      <c r="C177" s="18"/>
      <c r="D177" s="19"/>
      <c r="E177" s="20"/>
      <c r="F177" s="21"/>
      <c r="G177" s="22"/>
      <c r="H177" s="31">
        <v>80</v>
      </c>
      <c r="I177" s="25">
        <v>20</v>
      </c>
      <c r="J177" s="40"/>
      <c r="K177" s="36" t="str">
        <f t="shared" si="67"/>
        <v/>
      </c>
      <c r="L177" s="18"/>
      <c r="M177" s="36" t="str">
        <f t="shared" si="68"/>
        <v/>
      </c>
      <c r="N177" s="36" t="str">
        <f t="shared" si="69"/>
        <v/>
      </c>
      <c r="O177" s="35" t="str">
        <f>IFERROR(VLOOKUP(N177,INSTRUCTION!$J$1:$K$101,2),"")</f>
        <v/>
      </c>
      <c r="P177" s="36" t="str">
        <f t="shared" si="70"/>
        <v/>
      </c>
      <c r="Q177" s="37" t="str">
        <f t="shared" si="71"/>
        <v/>
      </c>
      <c r="R177" s="36" t="str">
        <f t="shared" si="72"/>
        <v/>
      </c>
      <c r="S177" s="18"/>
      <c r="T177" s="36" t="str">
        <f t="shared" si="73"/>
        <v/>
      </c>
      <c r="U177" s="18"/>
      <c r="V177" s="36" t="str">
        <f t="shared" si="74"/>
        <v/>
      </c>
      <c r="W177" s="36" t="str">
        <f t="shared" si="75"/>
        <v/>
      </c>
      <c r="X177" s="35" t="str">
        <f>IFERROR(VLOOKUP(W177,INSTRUCTION!$J$1:$K$101,2),"")</f>
        <v/>
      </c>
      <c r="Y177" s="36" t="str">
        <f t="shared" si="76"/>
        <v/>
      </c>
      <c r="Z177" s="18"/>
      <c r="AA177" s="18"/>
      <c r="AB177" s="36" t="str">
        <f t="shared" si="77"/>
        <v/>
      </c>
      <c r="AC177" s="18"/>
      <c r="AD177" s="36" t="str">
        <f t="shared" si="78"/>
        <v/>
      </c>
      <c r="AE177" s="18"/>
      <c r="AF177" s="36" t="str">
        <f t="shared" si="79"/>
        <v/>
      </c>
      <c r="AG177" s="36" t="str">
        <f t="shared" si="80"/>
        <v/>
      </c>
      <c r="AH177" s="35" t="str">
        <f>IFERROR(VLOOKUP(AG177,INSTRUCTION!$J$1:$K$101,2),"")</f>
        <v/>
      </c>
      <c r="AI177" s="36" t="str">
        <f t="shared" si="81"/>
        <v/>
      </c>
      <c r="AJ177" s="18"/>
      <c r="AK177" s="18"/>
      <c r="AL177" s="36" t="str">
        <f t="shared" si="82"/>
        <v/>
      </c>
      <c r="AM177" s="40"/>
      <c r="AN177" s="36" t="str">
        <f t="shared" si="83"/>
        <v/>
      </c>
      <c r="AO177" s="18"/>
      <c r="AP177" s="36" t="str">
        <f t="shared" si="84"/>
        <v/>
      </c>
      <c r="AQ177" s="36" t="str">
        <f t="shared" si="85"/>
        <v/>
      </c>
      <c r="AR177" s="35" t="str">
        <f>IFERROR(VLOOKUP(AQ177,INSTRUCTION!$J$1:$K$101,2),"")</f>
        <v/>
      </c>
      <c r="AS177" s="36" t="str">
        <f t="shared" si="86"/>
        <v/>
      </c>
      <c r="AT177" s="18"/>
      <c r="AU177" s="18"/>
      <c r="AV177" s="36" t="str">
        <f t="shared" si="87"/>
        <v/>
      </c>
      <c r="AW177" s="18"/>
      <c r="AX177" s="36" t="str">
        <f t="shared" si="88"/>
        <v/>
      </c>
      <c r="AY177" s="18"/>
      <c r="AZ177" s="36" t="str">
        <f t="shared" si="89"/>
        <v/>
      </c>
      <c r="BA177" s="36" t="str">
        <f t="shared" si="90"/>
        <v/>
      </c>
      <c r="BB177" s="35" t="str">
        <f>IFERROR(VLOOKUP(BA177,INSTRUCTION!$J$1:$K$101,2),"")</f>
        <v/>
      </c>
      <c r="BC177" s="36" t="str">
        <f t="shared" si="91"/>
        <v/>
      </c>
      <c r="BD177" s="18"/>
      <c r="BE177" s="40"/>
      <c r="BF177" s="36" t="str">
        <f t="shared" si="92"/>
        <v/>
      </c>
      <c r="BG177" s="18"/>
      <c r="BH177" s="36" t="str">
        <f t="shared" si="93"/>
        <v/>
      </c>
      <c r="BI177" s="18"/>
      <c r="BJ177" s="36" t="str">
        <f t="shared" si="94"/>
        <v/>
      </c>
      <c r="BK177" s="36" t="str">
        <f t="shared" si="95"/>
        <v/>
      </c>
      <c r="BL177" s="35" t="str">
        <f>IFERROR(VLOOKUP(BK177,INSTRUCTION!$J$1:$K$101,2),"")</f>
        <v/>
      </c>
      <c r="BM177" s="36" t="str">
        <f t="shared" si="96"/>
        <v/>
      </c>
      <c r="BN177" s="36" t="str">
        <f>IFERROR(SUMPRODUCT(LARGE((N177,W177,AG177,AQ177,BA177,BK177),{1,2,3,4,5})),"")</f>
        <v/>
      </c>
      <c r="BO177" s="36" t="str">
        <f t="shared" si="97"/>
        <v/>
      </c>
      <c r="BP177" s="36" t="str">
        <f t="shared" si="99"/>
        <v/>
      </c>
      <c r="BQ177" s="45" t="str">
        <f t="shared" si="98"/>
        <v/>
      </c>
    </row>
    <row r="178" spans="1:69" x14ac:dyDescent="0.3">
      <c r="A178" s="17">
        <v>176</v>
      </c>
      <c r="B178" s="18"/>
      <c r="C178" s="18"/>
      <c r="D178" s="19"/>
      <c r="E178" s="20"/>
      <c r="F178" s="21"/>
      <c r="G178" s="22"/>
      <c r="H178" s="31">
        <v>80</v>
      </c>
      <c r="I178" s="25">
        <v>20</v>
      </c>
      <c r="J178" s="40"/>
      <c r="K178" s="36" t="str">
        <f t="shared" si="67"/>
        <v/>
      </c>
      <c r="L178" s="18"/>
      <c r="M178" s="36" t="str">
        <f t="shared" si="68"/>
        <v/>
      </c>
      <c r="N178" s="36" t="str">
        <f t="shared" si="69"/>
        <v/>
      </c>
      <c r="O178" s="35" t="str">
        <f>IFERROR(VLOOKUP(N178,INSTRUCTION!$J$1:$K$101,2),"")</f>
        <v/>
      </c>
      <c r="P178" s="36" t="str">
        <f t="shared" si="70"/>
        <v/>
      </c>
      <c r="Q178" s="37" t="str">
        <f t="shared" si="71"/>
        <v/>
      </c>
      <c r="R178" s="36" t="str">
        <f t="shared" si="72"/>
        <v/>
      </c>
      <c r="S178" s="18"/>
      <c r="T178" s="36" t="str">
        <f t="shared" si="73"/>
        <v/>
      </c>
      <c r="U178" s="18"/>
      <c r="V178" s="36" t="str">
        <f t="shared" si="74"/>
        <v/>
      </c>
      <c r="W178" s="36" t="str">
        <f t="shared" si="75"/>
        <v/>
      </c>
      <c r="X178" s="35" t="str">
        <f>IFERROR(VLOOKUP(W178,INSTRUCTION!$J$1:$K$101,2),"")</f>
        <v/>
      </c>
      <c r="Y178" s="36" t="str">
        <f t="shared" si="76"/>
        <v/>
      </c>
      <c r="Z178" s="18"/>
      <c r="AA178" s="18"/>
      <c r="AB178" s="36" t="str">
        <f t="shared" si="77"/>
        <v/>
      </c>
      <c r="AC178" s="18"/>
      <c r="AD178" s="36" t="str">
        <f t="shared" si="78"/>
        <v/>
      </c>
      <c r="AE178" s="18"/>
      <c r="AF178" s="36" t="str">
        <f t="shared" si="79"/>
        <v/>
      </c>
      <c r="AG178" s="36" t="str">
        <f t="shared" si="80"/>
        <v/>
      </c>
      <c r="AH178" s="35" t="str">
        <f>IFERROR(VLOOKUP(AG178,INSTRUCTION!$J$1:$K$101,2),"")</f>
        <v/>
      </c>
      <c r="AI178" s="36" t="str">
        <f t="shared" si="81"/>
        <v/>
      </c>
      <c r="AJ178" s="18"/>
      <c r="AK178" s="18"/>
      <c r="AL178" s="36" t="str">
        <f t="shared" si="82"/>
        <v/>
      </c>
      <c r="AM178" s="40"/>
      <c r="AN178" s="36" t="str">
        <f t="shared" si="83"/>
        <v/>
      </c>
      <c r="AO178" s="18"/>
      <c r="AP178" s="36" t="str">
        <f t="shared" si="84"/>
        <v/>
      </c>
      <c r="AQ178" s="36" t="str">
        <f t="shared" si="85"/>
        <v/>
      </c>
      <c r="AR178" s="35" t="str">
        <f>IFERROR(VLOOKUP(AQ178,INSTRUCTION!$J$1:$K$101,2),"")</f>
        <v/>
      </c>
      <c r="AS178" s="36" t="str">
        <f t="shared" si="86"/>
        <v/>
      </c>
      <c r="AT178" s="18"/>
      <c r="AU178" s="18"/>
      <c r="AV178" s="36" t="str">
        <f t="shared" si="87"/>
        <v/>
      </c>
      <c r="AW178" s="18"/>
      <c r="AX178" s="36" t="str">
        <f t="shared" si="88"/>
        <v/>
      </c>
      <c r="AY178" s="18"/>
      <c r="AZ178" s="36" t="str">
        <f t="shared" si="89"/>
        <v/>
      </c>
      <c r="BA178" s="36" t="str">
        <f t="shared" si="90"/>
        <v/>
      </c>
      <c r="BB178" s="35" t="str">
        <f>IFERROR(VLOOKUP(BA178,INSTRUCTION!$J$1:$K$101,2),"")</f>
        <v/>
      </c>
      <c r="BC178" s="36" t="str">
        <f t="shared" si="91"/>
        <v/>
      </c>
      <c r="BD178" s="18"/>
      <c r="BE178" s="40"/>
      <c r="BF178" s="36" t="str">
        <f t="shared" si="92"/>
        <v/>
      </c>
      <c r="BG178" s="18"/>
      <c r="BH178" s="36" t="str">
        <f t="shared" si="93"/>
        <v/>
      </c>
      <c r="BI178" s="18"/>
      <c r="BJ178" s="36" t="str">
        <f t="shared" si="94"/>
        <v/>
      </c>
      <c r="BK178" s="36" t="str">
        <f t="shared" si="95"/>
        <v/>
      </c>
      <c r="BL178" s="35" t="str">
        <f>IFERROR(VLOOKUP(BK178,INSTRUCTION!$J$1:$K$101,2),"")</f>
        <v/>
      </c>
      <c r="BM178" s="36" t="str">
        <f t="shared" si="96"/>
        <v/>
      </c>
      <c r="BN178" s="36" t="str">
        <f>IFERROR(SUMPRODUCT(LARGE((N178,W178,AG178,AQ178,BA178,BK178),{1,2,3,4,5})),"")</f>
        <v/>
      </c>
      <c r="BO178" s="36" t="str">
        <f t="shared" si="97"/>
        <v/>
      </c>
      <c r="BP178" s="36" t="str">
        <f t="shared" si="99"/>
        <v/>
      </c>
      <c r="BQ178" s="45" t="str">
        <f t="shared" si="98"/>
        <v/>
      </c>
    </row>
    <row r="179" spans="1:69" x14ac:dyDescent="0.3">
      <c r="A179" s="17">
        <v>177</v>
      </c>
      <c r="B179" s="18"/>
      <c r="C179" s="18"/>
      <c r="D179" s="19"/>
      <c r="E179" s="20"/>
      <c r="F179" s="21"/>
      <c r="G179" s="22"/>
      <c r="H179" s="31">
        <v>80</v>
      </c>
      <c r="I179" s="25">
        <v>20</v>
      </c>
      <c r="J179" s="40"/>
      <c r="K179" s="36" t="str">
        <f t="shared" si="67"/>
        <v/>
      </c>
      <c r="L179" s="18"/>
      <c r="M179" s="36" t="str">
        <f t="shared" si="68"/>
        <v/>
      </c>
      <c r="N179" s="36" t="str">
        <f t="shared" si="69"/>
        <v/>
      </c>
      <c r="O179" s="35" t="str">
        <f>IFERROR(VLOOKUP(N179,INSTRUCTION!$J$1:$K$101,2),"")</f>
        <v/>
      </c>
      <c r="P179" s="36" t="str">
        <f t="shared" si="70"/>
        <v/>
      </c>
      <c r="Q179" s="37" t="str">
        <f t="shared" si="71"/>
        <v/>
      </c>
      <c r="R179" s="36" t="str">
        <f t="shared" si="72"/>
        <v/>
      </c>
      <c r="S179" s="18"/>
      <c r="T179" s="36" t="str">
        <f t="shared" si="73"/>
        <v/>
      </c>
      <c r="U179" s="18"/>
      <c r="V179" s="36" t="str">
        <f t="shared" si="74"/>
        <v/>
      </c>
      <c r="W179" s="36" t="str">
        <f t="shared" si="75"/>
        <v/>
      </c>
      <c r="X179" s="35" t="str">
        <f>IFERROR(VLOOKUP(W179,INSTRUCTION!$J$1:$K$101,2),"")</f>
        <v/>
      </c>
      <c r="Y179" s="36" t="str">
        <f t="shared" si="76"/>
        <v/>
      </c>
      <c r="Z179" s="18"/>
      <c r="AA179" s="18"/>
      <c r="AB179" s="36" t="str">
        <f t="shared" si="77"/>
        <v/>
      </c>
      <c r="AC179" s="18"/>
      <c r="AD179" s="36" t="str">
        <f t="shared" si="78"/>
        <v/>
      </c>
      <c r="AE179" s="18"/>
      <c r="AF179" s="36" t="str">
        <f t="shared" si="79"/>
        <v/>
      </c>
      <c r="AG179" s="36" t="str">
        <f t="shared" si="80"/>
        <v/>
      </c>
      <c r="AH179" s="35" t="str">
        <f>IFERROR(VLOOKUP(AG179,INSTRUCTION!$J$1:$K$101,2),"")</f>
        <v/>
      </c>
      <c r="AI179" s="36" t="str">
        <f t="shared" si="81"/>
        <v/>
      </c>
      <c r="AJ179" s="18"/>
      <c r="AK179" s="18"/>
      <c r="AL179" s="36" t="str">
        <f t="shared" si="82"/>
        <v/>
      </c>
      <c r="AM179" s="40"/>
      <c r="AN179" s="36" t="str">
        <f t="shared" si="83"/>
        <v/>
      </c>
      <c r="AO179" s="18"/>
      <c r="AP179" s="36" t="str">
        <f t="shared" si="84"/>
        <v/>
      </c>
      <c r="AQ179" s="36" t="str">
        <f t="shared" si="85"/>
        <v/>
      </c>
      <c r="AR179" s="35" t="str">
        <f>IFERROR(VLOOKUP(AQ179,INSTRUCTION!$J$1:$K$101,2),"")</f>
        <v/>
      </c>
      <c r="AS179" s="36" t="str">
        <f t="shared" si="86"/>
        <v/>
      </c>
      <c r="AT179" s="18"/>
      <c r="AU179" s="18"/>
      <c r="AV179" s="36" t="str">
        <f t="shared" si="87"/>
        <v/>
      </c>
      <c r="AW179" s="18"/>
      <c r="AX179" s="36" t="str">
        <f t="shared" si="88"/>
        <v/>
      </c>
      <c r="AY179" s="18"/>
      <c r="AZ179" s="36" t="str">
        <f t="shared" si="89"/>
        <v/>
      </c>
      <c r="BA179" s="36" t="str">
        <f t="shared" si="90"/>
        <v/>
      </c>
      <c r="BB179" s="35" t="str">
        <f>IFERROR(VLOOKUP(BA179,INSTRUCTION!$J$1:$K$101,2),"")</f>
        <v/>
      </c>
      <c r="BC179" s="36" t="str">
        <f t="shared" si="91"/>
        <v/>
      </c>
      <c r="BD179" s="18"/>
      <c r="BE179" s="40"/>
      <c r="BF179" s="36" t="str">
        <f t="shared" si="92"/>
        <v/>
      </c>
      <c r="BG179" s="18"/>
      <c r="BH179" s="36" t="str">
        <f t="shared" si="93"/>
        <v/>
      </c>
      <c r="BI179" s="18"/>
      <c r="BJ179" s="36" t="str">
        <f t="shared" si="94"/>
        <v/>
      </c>
      <c r="BK179" s="36" t="str">
        <f t="shared" si="95"/>
        <v/>
      </c>
      <c r="BL179" s="35" t="str">
        <f>IFERROR(VLOOKUP(BK179,INSTRUCTION!$J$1:$K$101,2),"")</f>
        <v/>
      </c>
      <c r="BM179" s="36" t="str">
        <f t="shared" si="96"/>
        <v/>
      </c>
      <c r="BN179" s="36" t="str">
        <f>IFERROR(SUMPRODUCT(LARGE((N179,W179,AG179,AQ179,BA179,BK179),{1,2,3,4,5})),"")</f>
        <v/>
      </c>
      <c r="BO179" s="36" t="str">
        <f t="shared" si="97"/>
        <v/>
      </c>
      <c r="BP179" s="36" t="str">
        <f t="shared" si="99"/>
        <v/>
      </c>
      <c r="BQ179" s="45" t="str">
        <f t="shared" si="98"/>
        <v/>
      </c>
    </row>
    <row r="180" spans="1:69" x14ac:dyDescent="0.3">
      <c r="A180" s="17">
        <v>178</v>
      </c>
      <c r="B180" s="18"/>
      <c r="C180" s="18"/>
      <c r="D180" s="19"/>
      <c r="E180" s="20"/>
      <c r="F180" s="21"/>
      <c r="G180" s="22"/>
      <c r="H180" s="31">
        <v>80</v>
      </c>
      <c r="I180" s="25">
        <v>20</v>
      </c>
      <c r="J180" s="40"/>
      <c r="K180" s="36" t="str">
        <f t="shared" si="67"/>
        <v/>
      </c>
      <c r="L180" s="18"/>
      <c r="M180" s="36" t="str">
        <f t="shared" si="68"/>
        <v/>
      </c>
      <c r="N180" s="36" t="str">
        <f t="shared" si="69"/>
        <v/>
      </c>
      <c r="O180" s="35" t="str">
        <f>IFERROR(VLOOKUP(N180,INSTRUCTION!$J$1:$K$101,2),"")</f>
        <v/>
      </c>
      <c r="P180" s="36" t="str">
        <f t="shared" si="70"/>
        <v/>
      </c>
      <c r="Q180" s="37" t="str">
        <f t="shared" si="71"/>
        <v/>
      </c>
      <c r="R180" s="36" t="str">
        <f t="shared" si="72"/>
        <v/>
      </c>
      <c r="S180" s="18"/>
      <c r="T180" s="36" t="str">
        <f t="shared" si="73"/>
        <v/>
      </c>
      <c r="U180" s="18"/>
      <c r="V180" s="36" t="str">
        <f t="shared" si="74"/>
        <v/>
      </c>
      <c r="W180" s="36" t="str">
        <f t="shared" si="75"/>
        <v/>
      </c>
      <c r="X180" s="35" t="str">
        <f>IFERROR(VLOOKUP(W180,INSTRUCTION!$J$1:$K$101,2),"")</f>
        <v/>
      </c>
      <c r="Y180" s="36" t="str">
        <f t="shared" si="76"/>
        <v/>
      </c>
      <c r="Z180" s="18"/>
      <c r="AA180" s="18"/>
      <c r="AB180" s="36" t="str">
        <f t="shared" si="77"/>
        <v/>
      </c>
      <c r="AC180" s="18"/>
      <c r="AD180" s="36" t="str">
        <f t="shared" si="78"/>
        <v/>
      </c>
      <c r="AE180" s="18"/>
      <c r="AF180" s="36" t="str">
        <f t="shared" si="79"/>
        <v/>
      </c>
      <c r="AG180" s="36" t="str">
        <f t="shared" si="80"/>
        <v/>
      </c>
      <c r="AH180" s="35" t="str">
        <f>IFERROR(VLOOKUP(AG180,INSTRUCTION!$J$1:$K$101,2),"")</f>
        <v/>
      </c>
      <c r="AI180" s="36" t="str">
        <f t="shared" si="81"/>
        <v/>
      </c>
      <c r="AJ180" s="18"/>
      <c r="AK180" s="18"/>
      <c r="AL180" s="36" t="str">
        <f t="shared" si="82"/>
        <v/>
      </c>
      <c r="AM180" s="40"/>
      <c r="AN180" s="36" t="str">
        <f t="shared" si="83"/>
        <v/>
      </c>
      <c r="AO180" s="18"/>
      <c r="AP180" s="36" t="str">
        <f t="shared" si="84"/>
        <v/>
      </c>
      <c r="AQ180" s="36" t="str">
        <f t="shared" si="85"/>
        <v/>
      </c>
      <c r="AR180" s="35" t="str">
        <f>IFERROR(VLOOKUP(AQ180,INSTRUCTION!$J$1:$K$101,2),"")</f>
        <v/>
      </c>
      <c r="AS180" s="36" t="str">
        <f t="shared" si="86"/>
        <v/>
      </c>
      <c r="AT180" s="18"/>
      <c r="AU180" s="18"/>
      <c r="AV180" s="36" t="str">
        <f t="shared" si="87"/>
        <v/>
      </c>
      <c r="AW180" s="18"/>
      <c r="AX180" s="36" t="str">
        <f t="shared" si="88"/>
        <v/>
      </c>
      <c r="AY180" s="18"/>
      <c r="AZ180" s="36" t="str">
        <f t="shared" si="89"/>
        <v/>
      </c>
      <c r="BA180" s="36" t="str">
        <f t="shared" si="90"/>
        <v/>
      </c>
      <c r="BB180" s="35" t="str">
        <f>IFERROR(VLOOKUP(BA180,INSTRUCTION!$J$1:$K$101,2),"")</f>
        <v/>
      </c>
      <c r="BC180" s="36" t="str">
        <f t="shared" si="91"/>
        <v/>
      </c>
      <c r="BD180" s="18"/>
      <c r="BE180" s="40"/>
      <c r="BF180" s="36" t="str">
        <f t="shared" si="92"/>
        <v/>
      </c>
      <c r="BG180" s="18"/>
      <c r="BH180" s="36" t="str">
        <f t="shared" si="93"/>
        <v/>
      </c>
      <c r="BI180" s="18"/>
      <c r="BJ180" s="36" t="str">
        <f t="shared" si="94"/>
        <v/>
      </c>
      <c r="BK180" s="36" t="str">
        <f t="shared" si="95"/>
        <v/>
      </c>
      <c r="BL180" s="35" t="str">
        <f>IFERROR(VLOOKUP(BK180,INSTRUCTION!$J$1:$K$101,2),"")</f>
        <v/>
      </c>
      <c r="BM180" s="36" t="str">
        <f t="shared" si="96"/>
        <v/>
      </c>
      <c r="BN180" s="36" t="str">
        <f>IFERROR(SUMPRODUCT(LARGE((N180,W180,AG180,AQ180,BA180,BK180),{1,2,3,4,5})),"")</f>
        <v/>
      </c>
      <c r="BO180" s="36" t="str">
        <f t="shared" si="97"/>
        <v/>
      </c>
      <c r="BP180" s="36" t="str">
        <f t="shared" si="99"/>
        <v/>
      </c>
      <c r="BQ180" s="45" t="str">
        <f t="shared" si="98"/>
        <v/>
      </c>
    </row>
    <row r="181" spans="1:69" x14ac:dyDescent="0.3">
      <c r="A181" s="17">
        <v>179</v>
      </c>
      <c r="B181" s="18"/>
      <c r="C181" s="18"/>
      <c r="D181" s="19"/>
      <c r="E181" s="20"/>
      <c r="F181" s="21"/>
      <c r="G181" s="22"/>
      <c r="H181" s="31">
        <v>80</v>
      </c>
      <c r="I181" s="25">
        <v>20</v>
      </c>
      <c r="J181" s="40"/>
      <c r="K181" s="36" t="str">
        <f t="shared" si="67"/>
        <v/>
      </c>
      <c r="L181" s="18"/>
      <c r="M181" s="36" t="str">
        <f t="shared" si="68"/>
        <v/>
      </c>
      <c r="N181" s="36" t="str">
        <f t="shared" si="69"/>
        <v/>
      </c>
      <c r="O181" s="35" t="str">
        <f>IFERROR(VLOOKUP(N181,INSTRUCTION!$J$1:$K$101,2),"")</f>
        <v/>
      </c>
      <c r="P181" s="36" t="str">
        <f t="shared" si="70"/>
        <v/>
      </c>
      <c r="Q181" s="37" t="str">
        <f t="shared" si="71"/>
        <v/>
      </c>
      <c r="R181" s="36" t="str">
        <f t="shared" si="72"/>
        <v/>
      </c>
      <c r="S181" s="18"/>
      <c r="T181" s="36" t="str">
        <f t="shared" si="73"/>
        <v/>
      </c>
      <c r="U181" s="18"/>
      <c r="V181" s="36" t="str">
        <f t="shared" si="74"/>
        <v/>
      </c>
      <c r="W181" s="36" t="str">
        <f t="shared" si="75"/>
        <v/>
      </c>
      <c r="X181" s="35" t="str">
        <f>IFERROR(VLOOKUP(W181,INSTRUCTION!$J$1:$K$101,2),"")</f>
        <v/>
      </c>
      <c r="Y181" s="36" t="str">
        <f t="shared" si="76"/>
        <v/>
      </c>
      <c r="Z181" s="18"/>
      <c r="AA181" s="18"/>
      <c r="AB181" s="36" t="str">
        <f t="shared" si="77"/>
        <v/>
      </c>
      <c r="AC181" s="18"/>
      <c r="AD181" s="36" t="str">
        <f t="shared" si="78"/>
        <v/>
      </c>
      <c r="AE181" s="18"/>
      <c r="AF181" s="36" t="str">
        <f t="shared" si="79"/>
        <v/>
      </c>
      <c r="AG181" s="36" t="str">
        <f t="shared" si="80"/>
        <v/>
      </c>
      <c r="AH181" s="35" t="str">
        <f>IFERROR(VLOOKUP(AG181,INSTRUCTION!$J$1:$K$101,2),"")</f>
        <v/>
      </c>
      <c r="AI181" s="36" t="str">
        <f t="shared" si="81"/>
        <v/>
      </c>
      <c r="AJ181" s="18"/>
      <c r="AK181" s="18"/>
      <c r="AL181" s="36" t="str">
        <f t="shared" si="82"/>
        <v/>
      </c>
      <c r="AM181" s="40"/>
      <c r="AN181" s="36" t="str">
        <f t="shared" si="83"/>
        <v/>
      </c>
      <c r="AO181" s="18"/>
      <c r="AP181" s="36" t="str">
        <f t="shared" si="84"/>
        <v/>
      </c>
      <c r="AQ181" s="36" t="str">
        <f t="shared" si="85"/>
        <v/>
      </c>
      <c r="AR181" s="35" t="str">
        <f>IFERROR(VLOOKUP(AQ181,INSTRUCTION!$J$1:$K$101,2),"")</f>
        <v/>
      </c>
      <c r="AS181" s="36" t="str">
        <f t="shared" si="86"/>
        <v/>
      </c>
      <c r="AT181" s="18"/>
      <c r="AU181" s="18"/>
      <c r="AV181" s="36" t="str">
        <f t="shared" si="87"/>
        <v/>
      </c>
      <c r="AW181" s="18"/>
      <c r="AX181" s="36" t="str">
        <f t="shared" si="88"/>
        <v/>
      </c>
      <c r="AY181" s="18"/>
      <c r="AZ181" s="36" t="str">
        <f t="shared" si="89"/>
        <v/>
      </c>
      <c r="BA181" s="36" t="str">
        <f t="shared" si="90"/>
        <v/>
      </c>
      <c r="BB181" s="35" t="str">
        <f>IFERROR(VLOOKUP(BA181,INSTRUCTION!$J$1:$K$101,2),"")</f>
        <v/>
      </c>
      <c r="BC181" s="36" t="str">
        <f t="shared" si="91"/>
        <v/>
      </c>
      <c r="BD181" s="18"/>
      <c r="BE181" s="40"/>
      <c r="BF181" s="36" t="str">
        <f t="shared" si="92"/>
        <v/>
      </c>
      <c r="BG181" s="18"/>
      <c r="BH181" s="36" t="str">
        <f t="shared" si="93"/>
        <v/>
      </c>
      <c r="BI181" s="18"/>
      <c r="BJ181" s="36" t="str">
        <f t="shared" si="94"/>
        <v/>
      </c>
      <c r="BK181" s="36" t="str">
        <f t="shared" si="95"/>
        <v/>
      </c>
      <c r="BL181" s="35" t="str">
        <f>IFERROR(VLOOKUP(BK181,INSTRUCTION!$J$1:$K$101,2),"")</f>
        <v/>
      </c>
      <c r="BM181" s="36" t="str">
        <f t="shared" si="96"/>
        <v/>
      </c>
      <c r="BN181" s="36" t="str">
        <f>IFERROR(SUMPRODUCT(LARGE((N181,W181,AG181,AQ181,BA181,BK181),{1,2,3,4,5})),"")</f>
        <v/>
      </c>
      <c r="BO181" s="36" t="str">
        <f t="shared" si="97"/>
        <v/>
      </c>
      <c r="BP181" s="36" t="str">
        <f t="shared" si="99"/>
        <v/>
      </c>
      <c r="BQ181" s="45" t="str">
        <f t="shared" si="98"/>
        <v/>
      </c>
    </row>
    <row r="182" spans="1:69" x14ac:dyDescent="0.3">
      <c r="A182" s="17">
        <v>180</v>
      </c>
      <c r="B182" s="18"/>
      <c r="C182" s="18"/>
      <c r="D182" s="19"/>
      <c r="E182" s="20"/>
      <c r="F182" s="21"/>
      <c r="G182" s="22"/>
      <c r="H182" s="31">
        <v>80</v>
      </c>
      <c r="I182" s="25">
        <v>20</v>
      </c>
      <c r="J182" s="40"/>
      <c r="K182" s="36" t="str">
        <f t="shared" si="67"/>
        <v/>
      </c>
      <c r="L182" s="18"/>
      <c r="M182" s="36" t="str">
        <f t="shared" si="68"/>
        <v/>
      </c>
      <c r="N182" s="36" t="str">
        <f t="shared" si="69"/>
        <v/>
      </c>
      <c r="O182" s="35" t="str">
        <f>IFERROR(VLOOKUP(N182,INSTRUCTION!$J$1:$K$101,2),"")</f>
        <v/>
      </c>
      <c r="P182" s="36" t="str">
        <f t="shared" si="70"/>
        <v/>
      </c>
      <c r="Q182" s="37" t="str">
        <f t="shared" si="71"/>
        <v/>
      </c>
      <c r="R182" s="36" t="str">
        <f t="shared" si="72"/>
        <v/>
      </c>
      <c r="S182" s="18"/>
      <c r="T182" s="36" t="str">
        <f t="shared" si="73"/>
        <v/>
      </c>
      <c r="U182" s="18"/>
      <c r="V182" s="36" t="str">
        <f t="shared" si="74"/>
        <v/>
      </c>
      <c r="W182" s="36" t="str">
        <f t="shared" si="75"/>
        <v/>
      </c>
      <c r="X182" s="35" t="str">
        <f>IFERROR(VLOOKUP(W182,INSTRUCTION!$J$1:$K$101,2),"")</f>
        <v/>
      </c>
      <c r="Y182" s="36" t="str">
        <f t="shared" si="76"/>
        <v/>
      </c>
      <c r="Z182" s="18"/>
      <c r="AA182" s="18"/>
      <c r="AB182" s="36" t="str">
        <f t="shared" si="77"/>
        <v/>
      </c>
      <c r="AC182" s="18"/>
      <c r="AD182" s="36" t="str">
        <f t="shared" si="78"/>
        <v/>
      </c>
      <c r="AE182" s="18"/>
      <c r="AF182" s="36" t="str">
        <f t="shared" si="79"/>
        <v/>
      </c>
      <c r="AG182" s="36" t="str">
        <f t="shared" si="80"/>
        <v/>
      </c>
      <c r="AH182" s="35" t="str">
        <f>IFERROR(VLOOKUP(AG182,INSTRUCTION!$J$1:$K$101,2),"")</f>
        <v/>
      </c>
      <c r="AI182" s="36" t="str">
        <f t="shared" si="81"/>
        <v/>
      </c>
      <c r="AJ182" s="18"/>
      <c r="AK182" s="18"/>
      <c r="AL182" s="36" t="str">
        <f t="shared" si="82"/>
        <v/>
      </c>
      <c r="AM182" s="40"/>
      <c r="AN182" s="36" t="str">
        <f t="shared" si="83"/>
        <v/>
      </c>
      <c r="AO182" s="18"/>
      <c r="AP182" s="36" t="str">
        <f t="shared" si="84"/>
        <v/>
      </c>
      <c r="AQ182" s="36" t="str">
        <f t="shared" si="85"/>
        <v/>
      </c>
      <c r="AR182" s="35" t="str">
        <f>IFERROR(VLOOKUP(AQ182,INSTRUCTION!$J$1:$K$101,2),"")</f>
        <v/>
      </c>
      <c r="AS182" s="36" t="str">
        <f t="shared" si="86"/>
        <v/>
      </c>
      <c r="AT182" s="18"/>
      <c r="AU182" s="18"/>
      <c r="AV182" s="36" t="str">
        <f t="shared" si="87"/>
        <v/>
      </c>
      <c r="AW182" s="18"/>
      <c r="AX182" s="36" t="str">
        <f t="shared" si="88"/>
        <v/>
      </c>
      <c r="AY182" s="18"/>
      <c r="AZ182" s="36" t="str">
        <f t="shared" si="89"/>
        <v/>
      </c>
      <c r="BA182" s="36" t="str">
        <f t="shared" si="90"/>
        <v/>
      </c>
      <c r="BB182" s="35" t="str">
        <f>IFERROR(VLOOKUP(BA182,INSTRUCTION!$J$1:$K$101,2),"")</f>
        <v/>
      </c>
      <c r="BC182" s="36" t="str">
        <f t="shared" si="91"/>
        <v/>
      </c>
      <c r="BD182" s="18"/>
      <c r="BE182" s="40"/>
      <c r="BF182" s="36" t="str">
        <f t="shared" si="92"/>
        <v/>
      </c>
      <c r="BG182" s="18"/>
      <c r="BH182" s="36" t="str">
        <f t="shared" si="93"/>
        <v/>
      </c>
      <c r="BI182" s="18"/>
      <c r="BJ182" s="36" t="str">
        <f t="shared" si="94"/>
        <v/>
      </c>
      <c r="BK182" s="36" t="str">
        <f t="shared" si="95"/>
        <v/>
      </c>
      <c r="BL182" s="35" t="str">
        <f>IFERROR(VLOOKUP(BK182,INSTRUCTION!$J$1:$K$101,2),"")</f>
        <v/>
      </c>
      <c r="BM182" s="36" t="str">
        <f t="shared" si="96"/>
        <v/>
      </c>
      <c r="BN182" s="36" t="str">
        <f>IFERROR(SUMPRODUCT(LARGE((N182,W182,AG182,AQ182,BA182,BK182),{1,2,3,4,5})),"")</f>
        <v/>
      </c>
      <c r="BO182" s="36" t="str">
        <f t="shared" si="97"/>
        <v/>
      </c>
      <c r="BP182" s="36" t="str">
        <f t="shared" si="99"/>
        <v/>
      </c>
      <c r="BQ182" s="45" t="str">
        <f t="shared" si="98"/>
        <v/>
      </c>
    </row>
    <row r="183" spans="1:69" x14ac:dyDescent="0.3">
      <c r="A183" s="17">
        <v>181</v>
      </c>
      <c r="B183" s="18"/>
      <c r="C183" s="18"/>
      <c r="D183" s="19"/>
      <c r="E183" s="20"/>
      <c r="F183" s="21"/>
      <c r="G183" s="22"/>
      <c r="H183" s="31">
        <v>80</v>
      </c>
      <c r="I183" s="25">
        <v>20</v>
      </c>
      <c r="J183" s="40"/>
      <c r="K183" s="36" t="str">
        <f t="shared" si="67"/>
        <v/>
      </c>
      <c r="L183" s="18"/>
      <c r="M183" s="36" t="str">
        <f t="shared" si="68"/>
        <v/>
      </c>
      <c r="N183" s="36" t="str">
        <f t="shared" si="69"/>
        <v/>
      </c>
      <c r="O183" s="35" t="str">
        <f>IFERROR(VLOOKUP(N183,INSTRUCTION!$J$1:$K$101,2),"")</f>
        <v/>
      </c>
      <c r="P183" s="36" t="str">
        <f t="shared" si="70"/>
        <v/>
      </c>
      <c r="Q183" s="37" t="str">
        <f t="shared" si="71"/>
        <v/>
      </c>
      <c r="R183" s="36" t="str">
        <f t="shared" si="72"/>
        <v/>
      </c>
      <c r="S183" s="18"/>
      <c r="T183" s="36" t="str">
        <f t="shared" si="73"/>
        <v/>
      </c>
      <c r="U183" s="18"/>
      <c r="V183" s="36" t="str">
        <f t="shared" si="74"/>
        <v/>
      </c>
      <c r="W183" s="36" t="str">
        <f t="shared" si="75"/>
        <v/>
      </c>
      <c r="X183" s="35" t="str">
        <f>IFERROR(VLOOKUP(W183,INSTRUCTION!$J$1:$K$101,2),"")</f>
        <v/>
      </c>
      <c r="Y183" s="36" t="str">
        <f t="shared" si="76"/>
        <v/>
      </c>
      <c r="Z183" s="18"/>
      <c r="AA183" s="18"/>
      <c r="AB183" s="36" t="str">
        <f t="shared" si="77"/>
        <v/>
      </c>
      <c r="AC183" s="18"/>
      <c r="AD183" s="36" t="str">
        <f t="shared" si="78"/>
        <v/>
      </c>
      <c r="AE183" s="18"/>
      <c r="AF183" s="36" t="str">
        <f t="shared" si="79"/>
        <v/>
      </c>
      <c r="AG183" s="36" t="str">
        <f t="shared" si="80"/>
        <v/>
      </c>
      <c r="AH183" s="35" t="str">
        <f>IFERROR(VLOOKUP(AG183,INSTRUCTION!$J$1:$K$101,2),"")</f>
        <v/>
      </c>
      <c r="AI183" s="36" t="str">
        <f t="shared" si="81"/>
        <v/>
      </c>
      <c r="AJ183" s="18"/>
      <c r="AK183" s="18"/>
      <c r="AL183" s="36" t="str">
        <f t="shared" si="82"/>
        <v/>
      </c>
      <c r="AM183" s="40"/>
      <c r="AN183" s="36" t="str">
        <f t="shared" si="83"/>
        <v/>
      </c>
      <c r="AO183" s="18"/>
      <c r="AP183" s="36" t="str">
        <f t="shared" si="84"/>
        <v/>
      </c>
      <c r="AQ183" s="36" t="str">
        <f t="shared" si="85"/>
        <v/>
      </c>
      <c r="AR183" s="35" t="str">
        <f>IFERROR(VLOOKUP(AQ183,INSTRUCTION!$J$1:$K$101,2),"")</f>
        <v/>
      </c>
      <c r="AS183" s="36" t="str">
        <f t="shared" si="86"/>
        <v/>
      </c>
      <c r="AT183" s="18"/>
      <c r="AU183" s="18"/>
      <c r="AV183" s="36" t="str">
        <f t="shared" si="87"/>
        <v/>
      </c>
      <c r="AW183" s="18"/>
      <c r="AX183" s="36" t="str">
        <f t="shared" si="88"/>
        <v/>
      </c>
      <c r="AY183" s="18"/>
      <c r="AZ183" s="36" t="str">
        <f t="shared" si="89"/>
        <v/>
      </c>
      <c r="BA183" s="36" t="str">
        <f t="shared" si="90"/>
        <v/>
      </c>
      <c r="BB183" s="35" t="str">
        <f>IFERROR(VLOOKUP(BA183,INSTRUCTION!$J$1:$K$101,2),"")</f>
        <v/>
      </c>
      <c r="BC183" s="36" t="str">
        <f t="shared" si="91"/>
        <v/>
      </c>
      <c r="BD183" s="18"/>
      <c r="BE183" s="40"/>
      <c r="BF183" s="36" t="str">
        <f t="shared" si="92"/>
        <v/>
      </c>
      <c r="BG183" s="18"/>
      <c r="BH183" s="36" t="str">
        <f t="shared" si="93"/>
        <v/>
      </c>
      <c r="BI183" s="18"/>
      <c r="BJ183" s="36" t="str">
        <f t="shared" si="94"/>
        <v/>
      </c>
      <c r="BK183" s="36" t="str">
        <f t="shared" si="95"/>
        <v/>
      </c>
      <c r="BL183" s="35" t="str">
        <f>IFERROR(VLOOKUP(BK183,INSTRUCTION!$J$1:$K$101,2),"")</f>
        <v/>
      </c>
      <c r="BM183" s="36" t="str">
        <f t="shared" si="96"/>
        <v/>
      </c>
      <c r="BN183" s="36" t="str">
        <f>IFERROR(SUMPRODUCT(LARGE((N183,W183,AG183,AQ183,BA183,BK183),{1,2,3,4,5})),"")</f>
        <v/>
      </c>
      <c r="BO183" s="36" t="str">
        <f t="shared" si="97"/>
        <v/>
      </c>
      <c r="BP183" s="36" t="str">
        <f t="shared" si="99"/>
        <v/>
      </c>
      <c r="BQ183" s="45" t="str">
        <f t="shared" si="98"/>
        <v/>
      </c>
    </row>
    <row r="184" spans="1:69" x14ac:dyDescent="0.3">
      <c r="A184" s="17">
        <v>182</v>
      </c>
      <c r="B184" s="18"/>
      <c r="C184" s="18"/>
      <c r="D184" s="19"/>
      <c r="E184" s="20"/>
      <c r="F184" s="21"/>
      <c r="G184" s="22"/>
      <c r="H184" s="31">
        <v>80</v>
      </c>
      <c r="I184" s="25">
        <v>20</v>
      </c>
      <c r="J184" s="40"/>
      <c r="K184" s="36" t="str">
        <f t="shared" si="67"/>
        <v/>
      </c>
      <c r="L184" s="18"/>
      <c r="M184" s="36" t="str">
        <f t="shared" si="68"/>
        <v/>
      </c>
      <c r="N184" s="36" t="str">
        <f t="shared" si="69"/>
        <v/>
      </c>
      <c r="O184" s="35" t="str">
        <f>IFERROR(VLOOKUP(N184,INSTRUCTION!$J$1:$K$101,2),"")</f>
        <v/>
      </c>
      <c r="P184" s="36" t="str">
        <f t="shared" si="70"/>
        <v/>
      </c>
      <c r="Q184" s="37" t="str">
        <f t="shared" si="71"/>
        <v/>
      </c>
      <c r="R184" s="36" t="str">
        <f t="shared" si="72"/>
        <v/>
      </c>
      <c r="S184" s="18"/>
      <c r="T184" s="36" t="str">
        <f t="shared" si="73"/>
        <v/>
      </c>
      <c r="U184" s="18"/>
      <c r="V184" s="36" t="str">
        <f t="shared" si="74"/>
        <v/>
      </c>
      <c r="W184" s="36" t="str">
        <f t="shared" si="75"/>
        <v/>
      </c>
      <c r="X184" s="35" t="str">
        <f>IFERROR(VLOOKUP(W184,INSTRUCTION!$J$1:$K$101,2),"")</f>
        <v/>
      </c>
      <c r="Y184" s="36" t="str">
        <f t="shared" si="76"/>
        <v/>
      </c>
      <c r="Z184" s="18"/>
      <c r="AA184" s="18"/>
      <c r="AB184" s="36" t="str">
        <f t="shared" si="77"/>
        <v/>
      </c>
      <c r="AC184" s="18"/>
      <c r="AD184" s="36" t="str">
        <f t="shared" si="78"/>
        <v/>
      </c>
      <c r="AE184" s="18"/>
      <c r="AF184" s="36" t="str">
        <f t="shared" si="79"/>
        <v/>
      </c>
      <c r="AG184" s="36" t="str">
        <f t="shared" si="80"/>
        <v/>
      </c>
      <c r="AH184" s="35" t="str">
        <f>IFERROR(VLOOKUP(AG184,INSTRUCTION!$J$1:$K$101,2),"")</f>
        <v/>
      </c>
      <c r="AI184" s="36" t="str">
        <f t="shared" si="81"/>
        <v/>
      </c>
      <c r="AJ184" s="18"/>
      <c r="AK184" s="18"/>
      <c r="AL184" s="36" t="str">
        <f t="shared" si="82"/>
        <v/>
      </c>
      <c r="AM184" s="40"/>
      <c r="AN184" s="36" t="str">
        <f t="shared" si="83"/>
        <v/>
      </c>
      <c r="AO184" s="18"/>
      <c r="AP184" s="36" t="str">
        <f t="shared" si="84"/>
        <v/>
      </c>
      <c r="AQ184" s="36" t="str">
        <f t="shared" si="85"/>
        <v/>
      </c>
      <c r="AR184" s="35" t="str">
        <f>IFERROR(VLOOKUP(AQ184,INSTRUCTION!$J$1:$K$101,2),"")</f>
        <v/>
      </c>
      <c r="AS184" s="36" t="str">
        <f t="shared" si="86"/>
        <v/>
      </c>
      <c r="AT184" s="18"/>
      <c r="AU184" s="18"/>
      <c r="AV184" s="36" t="str">
        <f t="shared" si="87"/>
        <v/>
      </c>
      <c r="AW184" s="18"/>
      <c r="AX184" s="36" t="str">
        <f t="shared" si="88"/>
        <v/>
      </c>
      <c r="AY184" s="18"/>
      <c r="AZ184" s="36" t="str">
        <f t="shared" si="89"/>
        <v/>
      </c>
      <c r="BA184" s="36" t="str">
        <f t="shared" si="90"/>
        <v/>
      </c>
      <c r="BB184" s="35" t="str">
        <f>IFERROR(VLOOKUP(BA184,INSTRUCTION!$J$1:$K$101,2),"")</f>
        <v/>
      </c>
      <c r="BC184" s="36" t="str">
        <f t="shared" si="91"/>
        <v/>
      </c>
      <c r="BD184" s="18"/>
      <c r="BE184" s="40"/>
      <c r="BF184" s="36" t="str">
        <f t="shared" si="92"/>
        <v/>
      </c>
      <c r="BG184" s="18"/>
      <c r="BH184" s="36" t="str">
        <f t="shared" si="93"/>
        <v/>
      </c>
      <c r="BI184" s="18"/>
      <c r="BJ184" s="36" t="str">
        <f t="shared" si="94"/>
        <v/>
      </c>
      <c r="BK184" s="36" t="str">
        <f t="shared" si="95"/>
        <v/>
      </c>
      <c r="BL184" s="35" t="str">
        <f>IFERROR(VLOOKUP(BK184,INSTRUCTION!$J$1:$K$101,2),"")</f>
        <v/>
      </c>
      <c r="BM184" s="36" t="str">
        <f t="shared" si="96"/>
        <v/>
      </c>
      <c r="BN184" s="36" t="str">
        <f>IFERROR(SUMPRODUCT(LARGE((N184,W184,AG184,AQ184,BA184,BK184),{1,2,3,4,5})),"")</f>
        <v/>
      </c>
      <c r="BO184" s="36" t="str">
        <f t="shared" si="97"/>
        <v/>
      </c>
      <c r="BP184" s="36" t="str">
        <f t="shared" si="99"/>
        <v/>
      </c>
      <c r="BQ184" s="45" t="str">
        <f t="shared" si="98"/>
        <v/>
      </c>
    </row>
    <row r="185" spans="1:69" x14ac:dyDescent="0.3">
      <c r="A185" s="17">
        <v>183</v>
      </c>
      <c r="B185" s="18"/>
      <c r="C185" s="18"/>
      <c r="D185" s="19"/>
      <c r="E185" s="20"/>
      <c r="F185" s="21"/>
      <c r="G185" s="22"/>
      <c r="H185" s="31">
        <v>80</v>
      </c>
      <c r="I185" s="25">
        <v>20</v>
      </c>
      <c r="J185" s="40"/>
      <c r="K185" s="36" t="str">
        <f t="shared" si="67"/>
        <v/>
      </c>
      <c r="L185" s="18"/>
      <c r="M185" s="36" t="str">
        <f t="shared" si="68"/>
        <v/>
      </c>
      <c r="N185" s="36" t="str">
        <f t="shared" si="69"/>
        <v/>
      </c>
      <c r="O185" s="35" t="str">
        <f>IFERROR(VLOOKUP(N185,INSTRUCTION!$J$1:$K$101,2),"")</f>
        <v/>
      </c>
      <c r="P185" s="36" t="str">
        <f t="shared" si="70"/>
        <v/>
      </c>
      <c r="Q185" s="37" t="str">
        <f t="shared" si="71"/>
        <v/>
      </c>
      <c r="R185" s="36" t="str">
        <f t="shared" si="72"/>
        <v/>
      </c>
      <c r="S185" s="18"/>
      <c r="T185" s="36" t="str">
        <f t="shared" si="73"/>
        <v/>
      </c>
      <c r="U185" s="18"/>
      <c r="V185" s="36" t="str">
        <f t="shared" si="74"/>
        <v/>
      </c>
      <c r="W185" s="36" t="str">
        <f t="shared" si="75"/>
        <v/>
      </c>
      <c r="X185" s="35" t="str">
        <f>IFERROR(VLOOKUP(W185,INSTRUCTION!$J$1:$K$101,2),"")</f>
        <v/>
      </c>
      <c r="Y185" s="36" t="str">
        <f t="shared" si="76"/>
        <v/>
      </c>
      <c r="Z185" s="18"/>
      <c r="AA185" s="18"/>
      <c r="AB185" s="36" t="str">
        <f t="shared" si="77"/>
        <v/>
      </c>
      <c r="AC185" s="18"/>
      <c r="AD185" s="36" t="str">
        <f t="shared" si="78"/>
        <v/>
      </c>
      <c r="AE185" s="18"/>
      <c r="AF185" s="36" t="str">
        <f t="shared" si="79"/>
        <v/>
      </c>
      <c r="AG185" s="36" t="str">
        <f t="shared" si="80"/>
        <v/>
      </c>
      <c r="AH185" s="35" t="str">
        <f>IFERROR(VLOOKUP(AG185,INSTRUCTION!$J$1:$K$101,2),"")</f>
        <v/>
      </c>
      <c r="AI185" s="36" t="str">
        <f t="shared" si="81"/>
        <v/>
      </c>
      <c r="AJ185" s="18"/>
      <c r="AK185" s="18"/>
      <c r="AL185" s="36" t="str">
        <f t="shared" si="82"/>
        <v/>
      </c>
      <c r="AM185" s="40"/>
      <c r="AN185" s="36" t="str">
        <f t="shared" si="83"/>
        <v/>
      </c>
      <c r="AO185" s="18"/>
      <c r="AP185" s="36" t="str">
        <f t="shared" si="84"/>
        <v/>
      </c>
      <c r="AQ185" s="36" t="str">
        <f t="shared" si="85"/>
        <v/>
      </c>
      <c r="AR185" s="35" t="str">
        <f>IFERROR(VLOOKUP(AQ185,INSTRUCTION!$J$1:$K$101,2),"")</f>
        <v/>
      </c>
      <c r="AS185" s="36" t="str">
        <f t="shared" si="86"/>
        <v/>
      </c>
      <c r="AT185" s="18"/>
      <c r="AU185" s="18"/>
      <c r="AV185" s="36" t="str">
        <f t="shared" si="87"/>
        <v/>
      </c>
      <c r="AW185" s="18"/>
      <c r="AX185" s="36" t="str">
        <f t="shared" si="88"/>
        <v/>
      </c>
      <c r="AY185" s="18"/>
      <c r="AZ185" s="36" t="str">
        <f t="shared" si="89"/>
        <v/>
      </c>
      <c r="BA185" s="36" t="str">
        <f t="shared" si="90"/>
        <v/>
      </c>
      <c r="BB185" s="35" t="str">
        <f>IFERROR(VLOOKUP(BA185,INSTRUCTION!$J$1:$K$101,2),"")</f>
        <v/>
      </c>
      <c r="BC185" s="36" t="str">
        <f t="shared" si="91"/>
        <v/>
      </c>
      <c r="BD185" s="18"/>
      <c r="BE185" s="40"/>
      <c r="BF185" s="36" t="str">
        <f t="shared" si="92"/>
        <v/>
      </c>
      <c r="BG185" s="18"/>
      <c r="BH185" s="36" t="str">
        <f t="shared" si="93"/>
        <v/>
      </c>
      <c r="BI185" s="18"/>
      <c r="BJ185" s="36" t="str">
        <f t="shared" si="94"/>
        <v/>
      </c>
      <c r="BK185" s="36" t="str">
        <f t="shared" si="95"/>
        <v/>
      </c>
      <c r="BL185" s="35" t="str">
        <f>IFERROR(VLOOKUP(BK185,INSTRUCTION!$J$1:$K$101,2),"")</f>
        <v/>
      </c>
      <c r="BM185" s="36" t="str">
        <f t="shared" si="96"/>
        <v/>
      </c>
      <c r="BN185" s="36" t="str">
        <f>IFERROR(SUMPRODUCT(LARGE((N185,W185,AG185,AQ185,BA185,BK185),{1,2,3,4,5})),"")</f>
        <v/>
      </c>
      <c r="BO185" s="36" t="str">
        <f t="shared" si="97"/>
        <v/>
      </c>
      <c r="BP185" s="36" t="str">
        <f t="shared" si="99"/>
        <v/>
      </c>
      <c r="BQ185" s="45" t="str">
        <f t="shared" si="98"/>
        <v/>
      </c>
    </row>
    <row r="186" spans="1:69" x14ac:dyDescent="0.3">
      <c r="A186" s="17">
        <v>184</v>
      </c>
      <c r="B186" s="18"/>
      <c r="C186" s="18"/>
      <c r="D186" s="19"/>
      <c r="E186" s="20"/>
      <c r="F186" s="21"/>
      <c r="G186" s="22"/>
      <c r="H186" s="31">
        <v>80</v>
      </c>
      <c r="I186" s="25">
        <v>20</v>
      </c>
      <c r="J186" s="40"/>
      <c r="K186" s="36" t="str">
        <f t="shared" si="67"/>
        <v/>
      </c>
      <c r="L186" s="18"/>
      <c r="M186" s="36" t="str">
        <f t="shared" si="68"/>
        <v/>
      </c>
      <c r="N186" s="36" t="str">
        <f t="shared" si="69"/>
        <v/>
      </c>
      <c r="O186" s="35" t="str">
        <f>IFERROR(VLOOKUP(N186,INSTRUCTION!$J$1:$K$101,2),"")</f>
        <v/>
      </c>
      <c r="P186" s="36" t="str">
        <f t="shared" si="70"/>
        <v/>
      </c>
      <c r="Q186" s="37" t="str">
        <f t="shared" si="71"/>
        <v/>
      </c>
      <c r="R186" s="36" t="str">
        <f t="shared" si="72"/>
        <v/>
      </c>
      <c r="S186" s="18"/>
      <c r="T186" s="36" t="str">
        <f t="shared" si="73"/>
        <v/>
      </c>
      <c r="U186" s="18"/>
      <c r="V186" s="36" t="str">
        <f t="shared" si="74"/>
        <v/>
      </c>
      <c r="W186" s="36" t="str">
        <f t="shared" si="75"/>
        <v/>
      </c>
      <c r="X186" s="35" t="str">
        <f>IFERROR(VLOOKUP(W186,INSTRUCTION!$J$1:$K$101,2),"")</f>
        <v/>
      </c>
      <c r="Y186" s="36" t="str">
        <f t="shared" si="76"/>
        <v/>
      </c>
      <c r="Z186" s="18"/>
      <c r="AA186" s="18"/>
      <c r="AB186" s="36" t="str">
        <f t="shared" si="77"/>
        <v/>
      </c>
      <c r="AC186" s="18"/>
      <c r="AD186" s="36" t="str">
        <f t="shared" si="78"/>
        <v/>
      </c>
      <c r="AE186" s="18"/>
      <c r="AF186" s="36" t="str">
        <f t="shared" si="79"/>
        <v/>
      </c>
      <c r="AG186" s="36" t="str">
        <f t="shared" si="80"/>
        <v/>
      </c>
      <c r="AH186" s="35" t="str">
        <f>IFERROR(VLOOKUP(AG186,INSTRUCTION!$J$1:$K$101,2),"")</f>
        <v/>
      </c>
      <c r="AI186" s="36" t="str">
        <f t="shared" si="81"/>
        <v/>
      </c>
      <c r="AJ186" s="18"/>
      <c r="AK186" s="18"/>
      <c r="AL186" s="36" t="str">
        <f t="shared" si="82"/>
        <v/>
      </c>
      <c r="AM186" s="40"/>
      <c r="AN186" s="36" t="str">
        <f t="shared" si="83"/>
        <v/>
      </c>
      <c r="AO186" s="18"/>
      <c r="AP186" s="36" t="str">
        <f t="shared" si="84"/>
        <v/>
      </c>
      <c r="AQ186" s="36" t="str">
        <f t="shared" si="85"/>
        <v/>
      </c>
      <c r="AR186" s="35" t="str">
        <f>IFERROR(VLOOKUP(AQ186,INSTRUCTION!$J$1:$K$101,2),"")</f>
        <v/>
      </c>
      <c r="AS186" s="36" t="str">
        <f t="shared" si="86"/>
        <v/>
      </c>
      <c r="AT186" s="18"/>
      <c r="AU186" s="18"/>
      <c r="AV186" s="36" t="str">
        <f t="shared" si="87"/>
        <v/>
      </c>
      <c r="AW186" s="18"/>
      <c r="AX186" s="36" t="str">
        <f t="shared" si="88"/>
        <v/>
      </c>
      <c r="AY186" s="18"/>
      <c r="AZ186" s="36" t="str">
        <f t="shared" si="89"/>
        <v/>
      </c>
      <c r="BA186" s="36" t="str">
        <f t="shared" si="90"/>
        <v/>
      </c>
      <c r="BB186" s="35" t="str">
        <f>IFERROR(VLOOKUP(BA186,INSTRUCTION!$J$1:$K$101,2),"")</f>
        <v/>
      </c>
      <c r="BC186" s="36" t="str">
        <f t="shared" si="91"/>
        <v/>
      </c>
      <c r="BD186" s="18"/>
      <c r="BE186" s="40"/>
      <c r="BF186" s="36" t="str">
        <f t="shared" si="92"/>
        <v/>
      </c>
      <c r="BG186" s="18"/>
      <c r="BH186" s="36" t="str">
        <f t="shared" si="93"/>
        <v/>
      </c>
      <c r="BI186" s="18"/>
      <c r="BJ186" s="36" t="str">
        <f t="shared" si="94"/>
        <v/>
      </c>
      <c r="BK186" s="36" t="str">
        <f t="shared" si="95"/>
        <v/>
      </c>
      <c r="BL186" s="35" t="str">
        <f>IFERROR(VLOOKUP(BK186,INSTRUCTION!$J$1:$K$101,2),"")</f>
        <v/>
      </c>
      <c r="BM186" s="36" t="str">
        <f t="shared" si="96"/>
        <v/>
      </c>
      <c r="BN186" s="36" t="str">
        <f>IFERROR(SUMPRODUCT(LARGE((N186,W186,AG186,AQ186,BA186,BK186),{1,2,3,4,5})),"")</f>
        <v/>
      </c>
      <c r="BO186" s="36" t="str">
        <f t="shared" si="97"/>
        <v/>
      </c>
      <c r="BP186" s="36" t="str">
        <f t="shared" si="99"/>
        <v/>
      </c>
      <c r="BQ186" s="45" t="str">
        <f t="shared" si="98"/>
        <v/>
      </c>
    </row>
    <row r="187" spans="1:69" x14ac:dyDescent="0.3">
      <c r="A187" s="17">
        <v>185</v>
      </c>
      <c r="B187" s="18"/>
      <c r="C187" s="18"/>
      <c r="D187" s="19"/>
      <c r="E187" s="20"/>
      <c r="F187" s="21"/>
      <c r="G187" s="22"/>
      <c r="H187" s="31">
        <v>80</v>
      </c>
      <c r="I187" s="25">
        <v>20</v>
      </c>
      <c r="J187" s="40"/>
      <c r="K187" s="36" t="str">
        <f t="shared" si="67"/>
        <v/>
      </c>
      <c r="L187" s="18"/>
      <c r="M187" s="36" t="str">
        <f t="shared" si="68"/>
        <v/>
      </c>
      <c r="N187" s="36" t="str">
        <f t="shared" si="69"/>
        <v/>
      </c>
      <c r="O187" s="35" t="str">
        <f>IFERROR(VLOOKUP(N187,INSTRUCTION!$J$1:$K$101,2),"")</f>
        <v/>
      </c>
      <c r="P187" s="36" t="str">
        <f t="shared" si="70"/>
        <v/>
      </c>
      <c r="Q187" s="37" t="str">
        <f t="shared" si="71"/>
        <v/>
      </c>
      <c r="R187" s="36" t="str">
        <f t="shared" si="72"/>
        <v/>
      </c>
      <c r="S187" s="18"/>
      <c r="T187" s="36" t="str">
        <f t="shared" si="73"/>
        <v/>
      </c>
      <c r="U187" s="18"/>
      <c r="V187" s="36" t="str">
        <f t="shared" si="74"/>
        <v/>
      </c>
      <c r="W187" s="36" t="str">
        <f t="shared" si="75"/>
        <v/>
      </c>
      <c r="X187" s="35" t="str">
        <f>IFERROR(VLOOKUP(W187,INSTRUCTION!$J$1:$K$101,2),"")</f>
        <v/>
      </c>
      <c r="Y187" s="36" t="str">
        <f t="shared" si="76"/>
        <v/>
      </c>
      <c r="Z187" s="18"/>
      <c r="AA187" s="18"/>
      <c r="AB187" s="36" t="str">
        <f t="shared" si="77"/>
        <v/>
      </c>
      <c r="AC187" s="18"/>
      <c r="AD187" s="36" t="str">
        <f t="shared" si="78"/>
        <v/>
      </c>
      <c r="AE187" s="18"/>
      <c r="AF187" s="36" t="str">
        <f t="shared" si="79"/>
        <v/>
      </c>
      <c r="AG187" s="36" t="str">
        <f t="shared" si="80"/>
        <v/>
      </c>
      <c r="AH187" s="35" t="str">
        <f>IFERROR(VLOOKUP(AG187,INSTRUCTION!$J$1:$K$101,2),"")</f>
        <v/>
      </c>
      <c r="AI187" s="36" t="str">
        <f t="shared" si="81"/>
        <v/>
      </c>
      <c r="AJ187" s="18"/>
      <c r="AK187" s="18"/>
      <c r="AL187" s="36" t="str">
        <f t="shared" si="82"/>
        <v/>
      </c>
      <c r="AM187" s="40"/>
      <c r="AN187" s="36" t="str">
        <f t="shared" si="83"/>
        <v/>
      </c>
      <c r="AO187" s="18"/>
      <c r="AP187" s="36" t="str">
        <f t="shared" si="84"/>
        <v/>
      </c>
      <c r="AQ187" s="36" t="str">
        <f t="shared" si="85"/>
        <v/>
      </c>
      <c r="AR187" s="35" t="str">
        <f>IFERROR(VLOOKUP(AQ187,INSTRUCTION!$J$1:$K$101,2),"")</f>
        <v/>
      </c>
      <c r="AS187" s="36" t="str">
        <f t="shared" si="86"/>
        <v/>
      </c>
      <c r="AT187" s="18"/>
      <c r="AU187" s="18"/>
      <c r="AV187" s="36" t="str">
        <f t="shared" si="87"/>
        <v/>
      </c>
      <c r="AW187" s="18"/>
      <c r="AX187" s="36" t="str">
        <f t="shared" si="88"/>
        <v/>
      </c>
      <c r="AY187" s="18"/>
      <c r="AZ187" s="36" t="str">
        <f t="shared" si="89"/>
        <v/>
      </c>
      <c r="BA187" s="36" t="str">
        <f t="shared" si="90"/>
        <v/>
      </c>
      <c r="BB187" s="35" t="str">
        <f>IFERROR(VLOOKUP(BA187,INSTRUCTION!$J$1:$K$101,2),"")</f>
        <v/>
      </c>
      <c r="BC187" s="36" t="str">
        <f t="shared" si="91"/>
        <v/>
      </c>
      <c r="BD187" s="18"/>
      <c r="BE187" s="40"/>
      <c r="BF187" s="36" t="str">
        <f t="shared" si="92"/>
        <v/>
      </c>
      <c r="BG187" s="18"/>
      <c r="BH187" s="36" t="str">
        <f t="shared" si="93"/>
        <v/>
      </c>
      <c r="BI187" s="18"/>
      <c r="BJ187" s="36" t="str">
        <f t="shared" si="94"/>
        <v/>
      </c>
      <c r="BK187" s="36" t="str">
        <f t="shared" si="95"/>
        <v/>
      </c>
      <c r="BL187" s="35" t="str">
        <f>IFERROR(VLOOKUP(BK187,INSTRUCTION!$J$1:$K$101,2),"")</f>
        <v/>
      </c>
      <c r="BM187" s="36" t="str">
        <f t="shared" si="96"/>
        <v/>
      </c>
      <c r="BN187" s="36" t="str">
        <f>IFERROR(SUMPRODUCT(LARGE((N187,W187,AG187,AQ187,BA187,BK187),{1,2,3,4,5})),"")</f>
        <v/>
      </c>
      <c r="BO187" s="36" t="str">
        <f t="shared" si="97"/>
        <v/>
      </c>
      <c r="BP187" s="36" t="str">
        <f t="shared" si="99"/>
        <v/>
      </c>
      <c r="BQ187" s="45" t="str">
        <f t="shared" si="98"/>
        <v/>
      </c>
    </row>
    <row r="188" spans="1:69" x14ac:dyDescent="0.3">
      <c r="A188" s="17">
        <v>186</v>
      </c>
      <c r="B188" s="18"/>
      <c r="C188" s="18"/>
      <c r="D188" s="19"/>
      <c r="E188" s="20"/>
      <c r="F188" s="21"/>
      <c r="G188" s="22"/>
      <c r="H188" s="31">
        <v>80</v>
      </c>
      <c r="I188" s="25">
        <v>20</v>
      </c>
      <c r="J188" s="40"/>
      <c r="K188" s="36" t="str">
        <f t="shared" si="67"/>
        <v/>
      </c>
      <c r="L188" s="18"/>
      <c r="M188" s="36" t="str">
        <f t="shared" si="68"/>
        <v/>
      </c>
      <c r="N188" s="36" t="str">
        <f t="shared" si="69"/>
        <v/>
      </c>
      <c r="O188" s="35" t="str">
        <f>IFERROR(VLOOKUP(N188,INSTRUCTION!$J$1:$K$101,2),"")</f>
        <v/>
      </c>
      <c r="P188" s="36" t="str">
        <f t="shared" si="70"/>
        <v/>
      </c>
      <c r="Q188" s="37" t="str">
        <f t="shared" si="71"/>
        <v/>
      </c>
      <c r="R188" s="36" t="str">
        <f t="shared" si="72"/>
        <v/>
      </c>
      <c r="S188" s="18"/>
      <c r="T188" s="36" t="str">
        <f t="shared" si="73"/>
        <v/>
      </c>
      <c r="U188" s="18"/>
      <c r="V188" s="36" t="str">
        <f t="shared" si="74"/>
        <v/>
      </c>
      <c r="W188" s="36" t="str">
        <f t="shared" si="75"/>
        <v/>
      </c>
      <c r="X188" s="35" t="str">
        <f>IFERROR(VLOOKUP(W188,INSTRUCTION!$J$1:$K$101,2),"")</f>
        <v/>
      </c>
      <c r="Y188" s="36" t="str">
        <f t="shared" si="76"/>
        <v/>
      </c>
      <c r="Z188" s="18"/>
      <c r="AA188" s="18"/>
      <c r="AB188" s="36" t="str">
        <f t="shared" si="77"/>
        <v/>
      </c>
      <c r="AC188" s="18"/>
      <c r="AD188" s="36" t="str">
        <f t="shared" si="78"/>
        <v/>
      </c>
      <c r="AE188" s="18"/>
      <c r="AF188" s="36" t="str">
        <f t="shared" si="79"/>
        <v/>
      </c>
      <c r="AG188" s="36" t="str">
        <f t="shared" si="80"/>
        <v/>
      </c>
      <c r="AH188" s="35" t="str">
        <f>IFERROR(VLOOKUP(AG188,INSTRUCTION!$J$1:$K$101,2),"")</f>
        <v/>
      </c>
      <c r="AI188" s="36" t="str">
        <f t="shared" si="81"/>
        <v/>
      </c>
      <c r="AJ188" s="18"/>
      <c r="AK188" s="18"/>
      <c r="AL188" s="36" t="str">
        <f t="shared" si="82"/>
        <v/>
      </c>
      <c r="AM188" s="40"/>
      <c r="AN188" s="36" t="str">
        <f t="shared" si="83"/>
        <v/>
      </c>
      <c r="AO188" s="18"/>
      <c r="AP188" s="36" t="str">
        <f t="shared" si="84"/>
        <v/>
      </c>
      <c r="AQ188" s="36" t="str">
        <f t="shared" si="85"/>
        <v/>
      </c>
      <c r="AR188" s="35" t="str">
        <f>IFERROR(VLOOKUP(AQ188,INSTRUCTION!$J$1:$K$101,2),"")</f>
        <v/>
      </c>
      <c r="AS188" s="36" t="str">
        <f t="shared" si="86"/>
        <v/>
      </c>
      <c r="AT188" s="18"/>
      <c r="AU188" s="18"/>
      <c r="AV188" s="36" t="str">
        <f t="shared" si="87"/>
        <v/>
      </c>
      <c r="AW188" s="18"/>
      <c r="AX188" s="36" t="str">
        <f t="shared" si="88"/>
        <v/>
      </c>
      <c r="AY188" s="18"/>
      <c r="AZ188" s="36" t="str">
        <f t="shared" si="89"/>
        <v/>
      </c>
      <c r="BA188" s="36" t="str">
        <f t="shared" si="90"/>
        <v/>
      </c>
      <c r="BB188" s="35" t="str">
        <f>IFERROR(VLOOKUP(BA188,INSTRUCTION!$J$1:$K$101,2),"")</f>
        <v/>
      </c>
      <c r="BC188" s="36" t="str">
        <f t="shared" si="91"/>
        <v/>
      </c>
      <c r="BD188" s="18"/>
      <c r="BE188" s="40"/>
      <c r="BF188" s="36" t="str">
        <f t="shared" si="92"/>
        <v/>
      </c>
      <c r="BG188" s="18"/>
      <c r="BH188" s="36" t="str">
        <f t="shared" si="93"/>
        <v/>
      </c>
      <c r="BI188" s="18"/>
      <c r="BJ188" s="36" t="str">
        <f t="shared" si="94"/>
        <v/>
      </c>
      <c r="BK188" s="36" t="str">
        <f t="shared" si="95"/>
        <v/>
      </c>
      <c r="BL188" s="35" t="str">
        <f>IFERROR(VLOOKUP(BK188,INSTRUCTION!$J$1:$K$101,2),"")</f>
        <v/>
      </c>
      <c r="BM188" s="36" t="str">
        <f t="shared" si="96"/>
        <v/>
      </c>
      <c r="BN188" s="36" t="str">
        <f>IFERROR(SUMPRODUCT(LARGE((N188,W188,AG188,AQ188,BA188,BK188),{1,2,3,4,5})),"")</f>
        <v/>
      </c>
      <c r="BO188" s="36" t="str">
        <f t="shared" si="97"/>
        <v/>
      </c>
      <c r="BP188" s="36" t="str">
        <f t="shared" si="99"/>
        <v/>
      </c>
      <c r="BQ188" s="45" t="str">
        <f t="shared" si="98"/>
        <v/>
      </c>
    </row>
    <row r="189" spans="1:69" x14ac:dyDescent="0.3">
      <c r="A189" s="17">
        <v>187</v>
      </c>
      <c r="B189" s="18"/>
      <c r="C189" s="18"/>
      <c r="D189" s="19"/>
      <c r="E189" s="20"/>
      <c r="F189" s="21"/>
      <c r="G189" s="22"/>
      <c r="H189" s="31">
        <v>80</v>
      </c>
      <c r="I189" s="25">
        <v>20</v>
      </c>
      <c r="J189" s="40"/>
      <c r="K189" s="36" t="str">
        <f t="shared" si="67"/>
        <v/>
      </c>
      <c r="L189" s="18"/>
      <c r="M189" s="36" t="str">
        <f t="shared" si="68"/>
        <v/>
      </c>
      <c r="N189" s="36" t="str">
        <f t="shared" si="69"/>
        <v/>
      </c>
      <c r="O189" s="35" t="str">
        <f>IFERROR(VLOOKUP(N189,INSTRUCTION!$J$1:$K$101,2),"")</f>
        <v/>
      </c>
      <c r="P189" s="36" t="str">
        <f t="shared" si="70"/>
        <v/>
      </c>
      <c r="Q189" s="37" t="str">
        <f t="shared" si="71"/>
        <v/>
      </c>
      <c r="R189" s="36" t="str">
        <f t="shared" si="72"/>
        <v/>
      </c>
      <c r="S189" s="18"/>
      <c r="T189" s="36" t="str">
        <f t="shared" si="73"/>
        <v/>
      </c>
      <c r="U189" s="18"/>
      <c r="V189" s="36" t="str">
        <f t="shared" si="74"/>
        <v/>
      </c>
      <c r="W189" s="36" t="str">
        <f t="shared" si="75"/>
        <v/>
      </c>
      <c r="X189" s="35" t="str">
        <f>IFERROR(VLOOKUP(W189,INSTRUCTION!$J$1:$K$101,2),"")</f>
        <v/>
      </c>
      <c r="Y189" s="36" t="str">
        <f t="shared" si="76"/>
        <v/>
      </c>
      <c r="Z189" s="18"/>
      <c r="AA189" s="18"/>
      <c r="AB189" s="36" t="str">
        <f t="shared" si="77"/>
        <v/>
      </c>
      <c r="AC189" s="18"/>
      <c r="AD189" s="36" t="str">
        <f t="shared" si="78"/>
        <v/>
      </c>
      <c r="AE189" s="18"/>
      <c r="AF189" s="36" t="str">
        <f t="shared" si="79"/>
        <v/>
      </c>
      <c r="AG189" s="36" t="str">
        <f t="shared" si="80"/>
        <v/>
      </c>
      <c r="AH189" s="35" t="str">
        <f>IFERROR(VLOOKUP(AG189,INSTRUCTION!$J$1:$K$101,2),"")</f>
        <v/>
      </c>
      <c r="AI189" s="36" t="str">
        <f t="shared" si="81"/>
        <v/>
      </c>
      <c r="AJ189" s="18"/>
      <c r="AK189" s="18"/>
      <c r="AL189" s="36" t="str">
        <f t="shared" si="82"/>
        <v/>
      </c>
      <c r="AM189" s="40"/>
      <c r="AN189" s="36" t="str">
        <f t="shared" si="83"/>
        <v/>
      </c>
      <c r="AO189" s="18"/>
      <c r="AP189" s="36" t="str">
        <f t="shared" si="84"/>
        <v/>
      </c>
      <c r="AQ189" s="36" t="str">
        <f t="shared" si="85"/>
        <v/>
      </c>
      <c r="AR189" s="35" t="str">
        <f>IFERROR(VLOOKUP(AQ189,INSTRUCTION!$J$1:$K$101,2),"")</f>
        <v/>
      </c>
      <c r="AS189" s="36" t="str">
        <f t="shared" si="86"/>
        <v/>
      </c>
      <c r="AT189" s="18"/>
      <c r="AU189" s="18"/>
      <c r="AV189" s="36" t="str">
        <f t="shared" si="87"/>
        <v/>
      </c>
      <c r="AW189" s="18"/>
      <c r="AX189" s="36" t="str">
        <f t="shared" si="88"/>
        <v/>
      </c>
      <c r="AY189" s="18"/>
      <c r="AZ189" s="36" t="str">
        <f t="shared" si="89"/>
        <v/>
      </c>
      <c r="BA189" s="36" t="str">
        <f t="shared" si="90"/>
        <v/>
      </c>
      <c r="BB189" s="35" t="str">
        <f>IFERROR(VLOOKUP(BA189,INSTRUCTION!$J$1:$K$101,2),"")</f>
        <v/>
      </c>
      <c r="BC189" s="36" t="str">
        <f t="shared" si="91"/>
        <v/>
      </c>
      <c r="BD189" s="18"/>
      <c r="BE189" s="40"/>
      <c r="BF189" s="36" t="str">
        <f t="shared" si="92"/>
        <v/>
      </c>
      <c r="BG189" s="18"/>
      <c r="BH189" s="36" t="str">
        <f t="shared" si="93"/>
        <v/>
      </c>
      <c r="BI189" s="18"/>
      <c r="BJ189" s="36" t="str">
        <f t="shared" si="94"/>
        <v/>
      </c>
      <c r="BK189" s="36" t="str">
        <f t="shared" si="95"/>
        <v/>
      </c>
      <c r="BL189" s="35" t="str">
        <f>IFERROR(VLOOKUP(BK189,INSTRUCTION!$J$1:$K$101,2),"")</f>
        <v/>
      </c>
      <c r="BM189" s="36" t="str">
        <f t="shared" si="96"/>
        <v/>
      </c>
      <c r="BN189" s="36" t="str">
        <f>IFERROR(SUMPRODUCT(LARGE((N189,W189,AG189,AQ189,BA189,BK189),{1,2,3,4,5})),"")</f>
        <v/>
      </c>
      <c r="BO189" s="36" t="str">
        <f t="shared" si="97"/>
        <v/>
      </c>
      <c r="BP189" s="36" t="str">
        <f t="shared" si="99"/>
        <v/>
      </c>
      <c r="BQ189" s="45" t="str">
        <f t="shared" si="98"/>
        <v/>
      </c>
    </row>
    <row r="190" spans="1:69" x14ac:dyDescent="0.3">
      <c r="A190" s="17">
        <v>188</v>
      </c>
      <c r="B190" s="18"/>
      <c r="C190" s="18"/>
      <c r="D190" s="19"/>
      <c r="E190" s="20"/>
      <c r="F190" s="21"/>
      <c r="G190" s="22"/>
      <c r="H190" s="31">
        <v>80</v>
      </c>
      <c r="I190" s="25">
        <v>20</v>
      </c>
      <c r="J190" s="40"/>
      <c r="K190" s="36" t="str">
        <f t="shared" si="67"/>
        <v/>
      </c>
      <c r="L190" s="18"/>
      <c r="M190" s="36" t="str">
        <f t="shared" si="68"/>
        <v/>
      </c>
      <c r="N190" s="36" t="str">
        <f t="shared" si="69"/>
        <v/>
      </c>
      <c r="O190" s="35" t="str">
        <f>IFERROR(VLOOKUP(N190,INSTRUCTION!$J$1:$K$101,2),"")</f>
        <v/>
      </c>
      <c r="P190" s="36" t="str">
        <f t="shared" si="70"/>
        <v/>
      </c>
      <c r="Q190" s="37" t="str">
        <f t="shared" si="71"/>
        <v/>
      </c>
      <c r="R190" s="36" t="str">
        <f t="shared" si="72"/>
        <v/>
      </c>
      <c r="S190" s="18"/>
      <c r="T190" s="36" t="str">
        <f t="shared" si="73"/>
        <v/>
      </c>
      <c r="U190" s="18"/>
      <c r="V190" s="36" t="str">
        <f t="shared" si="74"/>
        <v/>
      </c>
      <c r="W190" s="36" t="str">
        <f t="shared" si="75"/>
        <v/>
      </c>
      <c r="X190" s="35" t="str">
        <f>IFERROR(VLOOKUP(W190,INSTRUCTION!$J$1:$K$101,2),"")</f>
        <v/>
      </c>
      <c r="Y190" s="36" t="str">
        <f t="shared" si="76"/>
        <v/>
      </c>
      <c r="Z190" s="18"/>
      <c r="AA190" s="18"/>
      <c r="AB190" s="36" t="str">
        <f t="shared" si="77"/>
        <v/>
      </c>
      <c r="AC190" s="18"/>
      <c r="AD190" s="36" t="str">
        <f t="shared" si="78"/>
        <v/>
      </c>
      <c r="AE190" s="18"/>
      <c r="AF190" s="36" t="str">
        <f t="shared" si="79"/>
        <v/>
      </c>
      <c r="AG190" s="36" t="str">
        <f t="shared" si="80"/>
        <v/>
      </c>
      <c r="AH190" s="35" t="str">
        <f>IFERROR(VLOOKUP(AG190,INSTRUCTION!$J$1:$K$101,2),"")</f>
        <v/>
      </c>
      <c r="AI190" s="36" t="str">
        <f t="shared" si="81"/>
        <v/>
      </c>
      <c r="AJ190" s="18"/>
      <c r="AK190" s="18"/>
      <c r="AL190" s="36" t="str">
        <f t="shared" si="82"/>
        <v/>
      </c>
      <c r="AM190" s="40"/>
      <c r="AN190" s="36" t="str">
        <f t="shared" si="83"/>
        <v/>
      </c>
      <c r="AO190" s="18"/>
      <c r="AP190" s="36" t="str">
        <f t="shared" si="84"/>
        <v/>
      </c>
      <c r="AQ190" s="36" t="str">
        <f t="shared" si="85"/>
        <v/>
      </c>
      <c r="AR190" s="35" t="str">
        <f>IFERROR(VLOOKUP(AQ190,INSTRUCTION!$J$1:$K$101,2),"")</f>
        <v/>
      </c>
      <c r="AS190" s="36" t="str">
        <f t="shared" si="86"/>
        <v/>
      </c>
      <c r="AT190" s="18"/>
      <c r="AU190" s="18"/>
      <c r="AV190" s="36" t="str">
        <f t="shared" si="87"/>
        <v/>
      </c>
      <c r="AW190" s="18"/>
      <c r="AX190" s="36" t="str">
        <f t="shared" si="88"/>
        <v/>
      </c>
      <c r="AY190" s="18"/>
      <c r="AZ190" s="36" t="str">
        <f t="shared" si="89"/>
        <v/>
      </c>
      <c r="BA190" s="36" t="str">
        <f t="shared" si="90"/>
        <v/>
      </c>
      <c r="BB190" s="35" t="str">
        <f>IFERROR(VLOOKUP(BA190,INSTRUCTION!$J$1:$K$101,2),"")</f>
        <v/>
      </c>
      <c r="BC190" s="36" t="str">
        <f t="shared" si="91"/>
        <v/>
      </c>
      <c r="BD190" s="18"/>
      <c r="BE190" s="40"/>
      <c r="BF190" s="36" t="str">
        <f t="shared" si="92"/>
        <v/>
      </c>
      <c r="BG190" s="18"/>
      <c r="BH190" s="36" t="str">
        <f t="shared" si="93"/>
        <v/>
      </c>
      <c r="BI190" s="18"/>
      <c r="BJ190" s="36" t="str">
        <f t="shared" si="94"/>
        <v/>
      </c>
      <c r="BK190" s="36" t="str">
        <f t="shared" si="95"/>
        <v/>
      </c>
      <c r="BL190" s="35" t="str">
        <f>IFERROR(VLOOKUP(BK190,INSTRUCTION!$J$1:$K$101,2),"")</f>
        <v/>
      </c>
      <c r="BM190" s="36" t="str">
        <f t="shared" si="96"/>
        <v/>
      </c>
      <c r="BN190" s="36" t="str">
        <f>IFERROR(SUMPRODUCT(LARGE((N190,W190,AG190,AQ190,BA190,BK190),{1,2,3,4,5})),"")</f>
        <v/>
      </c>
      <c r="BO190" s="36" t="str">
        <f t="shared" si="97"/>
        <v/>
      </c>
      <c r="BP190" s="36" t="str">
        <f t="shared" si="99"/>
        <v/>
      </c>
      <c r="BQ190" s="45" t="str">
        <f t="shared" si="98"/>
        <v/>
      </c>
    </row>
    <row r="191" spans="1:69" x14ac:dyDescent="0.3">
      <c r="A191" s="17">
        <v>189</v>
      </c>
      <c r="B191" s="18"/>
      <c r="C191" s="18"/>
      <c r="D191" s="19"/>
      <c r="E191" s="20"/>
      <c r="F191" s="21"/>
      <c r="G191" s="22"/>
      <c r="H191" s="31">
        <v>80</v>
      </c>
      <c r="I191" s="25">
        <v>20</v>
      </c>
      <c r="J191" s="40"/>
      <c r="K191" s="36" t="str">
        <f t="shared" si="67"/>
        <v/>
      </c>
      <c r="L191" s="18"/>
      <c r="M191" s="36" t="str">
        <f t="shared" si="68"/>
        <v/>
      </c>
      <c r="N191" s="36" t="str">
        <f t="shared" si="69"/>
        <v/>
      </c>
      <c r="O191" s="35" t="str">
        <f>IFERROR(VLOOKUP(N191,INSTRUCTION!$J$1:$K$101,2),"")</f>
        <v/>
      </c>
      <c r="P191" s="36" t="str">
        <f t="shared" si="70"/>
        <v/>
      </c>
      <c r="Q191" s="37" t="str">
        <f t="shared" si="71"/>
        <v/>
      </c>
      <c r="R191" s="36" t="str">
        <f t="shared" si="72"/>
        <v/>
      </c>
      <c r="S191" s="18"/>
      <c r="T191" s="36" t="str">
        <f t="shared" si="73"/>
        <v/>
      </c>
      <c r="U191" s="18"/>
      <c r="V191" s="36" t="str">
        <f t="shared" si="74"/>
        <v/>
      </c>
      <c r="W191" s="36" t="str">
        <f t="shared" si="75"/>
        <v/>
      </c>
      <c r="X191" s="35" t="str">
        <f>IFERROR(VLOOKUP(W191,INSTRUCTION!$J$1:$K$101,2),"")</f>
        <v/>
      </c>
      <c r="Y191" s="36" t="str">
        <f t="shared" si="76"/>
        <v/>
      </c>
      <c r="Z191" s="18"/>
      <c r="AA191" s="18"/>
      <c r="AB191" s="36" t="str">
        <f t="shared" si="77"/>
        <v/>
      </c>
      <c r="AC191" s="18"/>
      <c r="AD191" s="36" t="str">
        <f t="shared" si="78"/>
        <v/>
      </c>
      <c r="AE191" s="18"/>
      <c r="AF191" s="36" t="str">
        <f t="shared" si="79"/>
        <v/>
      </c>
      <c r="AG191" s="36" t="str">
        <f t="shared" si="80"/>
        <v/>
      </c>
      <c r="AH191" s="35" t="str">
        <f>IFERROR(VLOOKUP(AG191,INSTRUCTION!$J$1:$K$101,2),"")</f>
        <v/>
      </c>
      <c r="AI191" s="36" t="str">
        <f t="shared" si="81"/>
        <v/>
      </c>
      <c r="AJ191" s="18"/>
      <c r="AK191" s="18"/>
      <c r="AL191" s="36" t="str">
        <f t="shared" si="82"/>
        <v/>
      </c>
      <c r="AM191" s="40"/>
      <c r="AN191" s="36" t="str">
        <f t="shared" si="83"/>
        <v/>
      </c>
      <c r="AO191" s="18"/>
      <c r="AP191" s="36" t="str">
        <f t="shared" si="84"/>
        <v/>
      </c>
      <c r="AQ191" s="36" t="str">
        <f t="shared" si="85"/>
        <v/>
      </c>
      <c r="AR191" s="35" t="str">
        <f>IFERROR(VLOOKUP(AQ191,INSTRUCTION!$J$1:$K$101,2),"")</f>
        <v/>
      </c>
      <c r="AS191" s="36" t="str">
        <f t="shared" si="86"/>
        <v/>
      </c>
      <c r="AT191" s="18"/>
      <c r="AU191" s="18"/>
      <c r="AV191" s="36" t="str">
        <f t="shared" si="87"/>
        <v/>
      </c>
      <c r="AW191" s="18"/>
      <c r="AX191" s="36" t="str">
        <f t="shared" si="88"/>
        <v/>
      </c>
      <c r="AY191" s="18"/>
      <c r="AZ191" s="36" t="str">
        <f t="shared" si="89"/>
        <v/>
      </c>
      <c r="BA191" s="36" t="str">
        <f t="shared" si="90"/>
        <v/>
      </c>
      <c r="BB191" s="35" t="str">
        <f>IFERROR(VLOOKUP(BA191,INSTRUCTION!$J$1:$K$101,2),"")</f>
        <v/>
      </c>
      <c r="BC191" s="36" t="str">
        <f t="shared" si="91"/>
        <v/>
      </c>
      <c r="BD191" s="18"/>
      <c r="BE191" s="40"/>
      <c r="BF191" s="36" t="str">
        <f t="shared" si="92"/>
        <v/>
      </c>
      <c r="BG191" s="18"/>
      <c r="BH191" s="36" t="str">
        <f t="shared" si="93"/>
        <v/>
      </c>
      <c r="BI191" s="18"/>
      <c r="BJ191" s="36" t="str">
        <f t="shared" si="94"/>
        <v/>
      </c>
      <c r="BK191" s="36" t="str">
        <f t="shared" si="95"/>
        <v/>
      </c>
      <c r="BL191" s="35" t="str">
        <f>IFERROR(VLOOKUP(BK191,INSTRUCTION!$J$1:$K$101,2),"")</f>
        <v/>
      </c>
      <c r="BM191" s="36" t="str">
        <f t="shared" si="96"/>
        <v/>
      </c>
      <c r="BN191" s="36" t="str">
        <f>IFERROR(SUMPRODUCT(LARGE((N191,W191,AG191,AQ191,BA191,BK191),{1,2,3,4,5})),"")</f>
        <v/>
      </c>
      <c r="BO191" s="36" t="str">
        <f t="shared" si="97"/>
        <v/>
      </c>
      <c r="BP191" s="36" t="str">
        <f t="shared" si="99"/>
        <v/>
      </c>
      <c r="BQ191" s="45" t="str">
        <f t="shared" si="98"/>
        <v/>
      </c>
    </row>
    <row r="192" spans="1:69" x14ac:dyDescent="0.3">
      <c r="A192" s="17">
        <v>190</v>
      </c>
      <c r="B192" s="18"/>
      <c r="C192" s="18"/>
      <c r="D192" s="19"/>
      <c r="E192" s="20"/>
      <c r="F192" s="21"/>
      <c r="G192" s="22"/>
      <c r="H192" s="31">
        <v>80</v>
      </c>
      <c r="I192" s="25">
        <v>20</v>
      </c>
      <c r="J192" s="40"/>
      <c r="K192" s="36" t="str">
        <f t="shared" si="67"/>
        <v/>
      </c>
      <c r="L192" s="18"/>
      <c r="M192" s="36" t="str">
        <f t="shared" si="68"/>
        <v/>
      </c>
      <c r="N192" s="36" t="str">
        <f t="shared" si="69"/>
        <v/>
      </c>
      <c r="O192" s="35" t="str">
        <f>IFERROR(VLOOKUP(N192,INSTRUCTION!$J$1:$K$101,2),"")</f>
        <v/>
      </c>
      <c r="P192" s="36" t="str">
        <f t="shared" si="70"/>
        <v/>
      </c>
      <c r="Q192" s="37" t="str">
        <f t="shared" si="71"/>
        <v/>
      </c>
      <c r="R192" s="36" t="str">
        <f t="shared" si="72"/>
        <v/>
      </c>
      <c r="S192" s="18"/>
      <c r="T192" s="36" t="str">
        <f t="shared" si="73"/>
        <v/>
      </c>
      <c r="U192" s="18"/>
      <c r="V192" s="36" t="str">
        <f t="shared" si="74"/>
        <v/>
      </c>
      <c r="W192" s="36" t="str">
        <f t="shared" si="75"/>
        <v/>
      </c>
      <c r="X192" s="35" t="str">
        <f>IFERROR(VLOOKUP(W192,INSTRUCTION!$J$1:$K$101,2),"")</f>
        <v/>
      </c>
      <c r="Y192" s="36" t="str">
        <f t="shared" si="76"/>
        <v/>
      </c>
      <c r="Z192" s="18"/>
      <c r="AA192" s="18"/>
      <c r="AB192" s="36" t="str">
        <f t="shared" si="77"/>
        <v/>
      </c>
      <c r="AC192" s="18"/>
      <c r="AD192" s="36" t="str">
        <f t="shared" si="78"/>
        <v/>
      </c>
      <c r="AE192" s="18"/>
      <c r="AF192" s="36" t="str">
        <f t="shared" si="79"/>
        <v/>
      </c>
      <c r="AG192" s="36" t="str">
        <f t="shared" si="80"/>
        <v/>
      </c>
      <c r="AH192" s="35" t="str">
        <f>IFERROR(VLOOKUP(AG192,INSTRUCTION!$J$1:$K$101,2),"")</f>
        <v/>
      </c>
      <c r="AI192" s="36" t="str">
        <f t="shared" si="81"/>
        <v/>
      </c>
      <c r="AJ192" s="18"/>
      <c r="AK192" s="18"/>
      <c r="AL192" s="36" t="str">
        <f t="shared" si="82"/>
        <v/>
      </c>
      <c r="AM192" s="40"/>
      <c r="AN192" s="36" t="str">
        <f t="shared" si="83"/>
        <v/>
      </c>
      <c r="AO192" s="18"/>
      <c r="AP192" s="36" t="str">
        <f t="shared" si="84"/>
        <v/>
      </c>
      <c r="AQ192" s="36" t="str">
        <f t="shared" si="85"/>
        <v/>
      </c>
      <c r="AR192" s="35" t="str">
        <f>IFERROR(VLOOKUP(AQ192,INSTRUCTION!$J$1:$K$101,2),"")</f>
        <v/>
      </c>
      <c r="AS192" s="36" t="str">
        <f t="shared" si="86"/>
        <v/>
      </c>
      <c r="AT192" s="18"/>
      <c r="AU192" s="18"/>
      <c r="AV192" s="36" t="str">
        <f t="shared" si="87"/>
        <v/>
      </c>
      <c r="AW192" s="18"/>
      <c r="AX192" s="36" t="str">
        <f t="shared" si="88"/>
        <v/>
      </c>
      <c r="AY192" s="18"/>
      <c r="AZ192" s="36" t="str">
        <f t="shared" si="89"/>
        <v/>
      </c>
      <c r="BA192" s="36" t="str">
        <f t="shared" si="90"/>
        <v/>
      </c>
      <c r="BB192" s="35" t="str">
        <f>IFERROR(VLOOKUP(BA192,INSTRUCTION!$J$1:$K$101,2),"")</f>
        <v/>
      </c>
      <c r="BC192" s="36" t="str">
        <f t="shared" si="91"/>
        <v/>
      </c>
      <c r="BD192" s="18"/>
      <c r="BE192" s="40"/>
      <c r="BF192" s="36" t="str">
        <f t="shared" si="92"/>
        <v/>
      </c>
      <c r="BG192" s="18"/>
      <c r="BH192" s="36" t="str">
        <f t="shared" si="93"/>
        <v/>
      </c>
      <c r="BI192" s="18"/>
      <c r="BJ192" s="36" t="str">
        <f t="shared" si="94"/>
        <v/>
      </c>
      <c r="BK192" s="36" t="str">
        <f t="shared" si="95"/>
        <v/>
      </c>
      <c r="BL192" s="35" t="str">
        <f>IFERROR(VLOOKUP(BK192,INSTRUCTION!$J$1:$K$101,2),"")</f>
        <v/>
      </c>
      <c r="BM192" s="36" t="str">
        <f t="shared" si="96"/>
        <v/>
      </c>
      <c r="BN192" s="36" t="str">
        <f>IFERROR(SUMPRODUCT(LARGE((N192,W192,AG192,AQ192,BA192,BK192),{1,2,3,4,5})),"")</f>
        <v/>
      </c>
      <c r="BO192" s="36" t="str">
        <f t="shared" si="97"/>
        <v/>
      </c>
      <c r="BP192" s="36" t="str">
        <f t="shared" si="99"/>
        <v/>
      </c>
      <c r="BQ192" s="45" t="str">
        <f t="shared" si="98"/>
        <v/>
      </c>
    </row>
    <row r="193" spans="1:69" x14ac:dyDescent="0.3">
      <c r="A193" s="17">
        <v>191</v>
      </c>
      <c r="B193" s="18"/>
      <c r="C193" s="18"/>
      <c r="D193" s="19"/>
      <c r="E193" s="20"/>
      <c r="F193" s="21"/>
      <c r="G193" s="22"/>
      <c r="H193" s="31">
        <v>80</v>
      </c>
      <c r="I193" s="25">
        <v>20</v>
      </c>
      <c r="J193" s="40"/>
      <c r="K193" s="36" t="str">
        <f t="shared" si="67"/>
        <v/>
      </c>
      <c r="L193" s="18"/>
      <c r="M193" s="36" t="str">
        <f t="shared" si="68"/>
        <v/>
      </c>
      <c r="N193" s="36" t="str">
        <f t="shared" si="69"/>
        <v/>
      </c>
      <c r="O193" s="35" t="str">
        <f>IFERROR(VLOOKUP(N193,INSTRUCTION!$J$1:$K$101,2),"")</f>
        <v/>
      </c>
      <c r="P193" s="36" t="str">
        <f t="shared" si="70"/>
        <v/>
      </c>
      <c r="Q193" s="37" t="str">
        <f t="shared" si="71"/>
        <v/>
      </c>
      <c r="R193" s="36" t="str">
        <f t="shared" si="72"/>
        <v/>
      </c>
      <c r="S193" s="18"/>
      <c r="T193" s="36" t="str">
        <f t="shared" si="73"/>
        <v/>
      </c>
      <c r="U193" s="18"/>
      <c r="V193" s="36" t="str">
        <f t="shared" si="74"/>
        <v/>
      </c>
      <c r="W193" s="36" t="str">
        <f t="shared" si="75"/>
        <v/>
      </c>
      <c r="X193" s="35" t="str">
        <f>IFERROR(VLOOKUP(W193,INSTRUCTION!$J$1:$K$101,2),"")</f>
        <v/>
      </c>
      <c r="Y193" s="36" t="str">
        <f t="shared" si="76"/>
        <v/>
      </c>
      <c r="Z193" s="18"/>
      <c r="AA193" s="18"/>
      <c r="AB193" s="36" t="str">
        <f t="shared" si="77"/>
        <v/>
      </c>
      <c r="AC193" s="18"/>
      <c r="AD193" s="36" t="str">
        <f t="shared" si="78"/>
        <v/>
      </c>
      <c r="AE193" s="18"/>
      <c r="AF193" s="36" t="str">
        <f t="shared" si="79"/>
        <v/>
      </c>
      <c r="AG193" s="36" t="str">
        <f t="shared" si="80"/>
        <v/>
      </c>
      <c r="AH193" s="35" t="str">
        <f>IFERROR(VLOOKUP(AG193,INSTRUCTION!$J$1:$K$101,2),"")</f>
        <v/>
      </c>
      <c r="AI193" s="36" t="str">
        <f t="shared" si="81"/>
        <v/>
      </c>
      <c r="AJ193" s="18"/>
      <c r="AK193" s="18"/>
      <c r="AL193" s="36" t="str">
        <f t="shared" si="82"/>
        <v/>
      </c>
      <c r="AM193" s="40"/>
      <c r="AN193" s="36" t="str">
        <f t="shared" si="83"/>
        <v/>
      </c>
      <c r="AO193" s="18"/>
      <c r="AP193" s="36" t="str">
        <f t="shared" si="84"/>
        <v/>
      </c>
      <c r="AQ193" s="36" t="str">
        <f t="shared" si="85"/>
        <v/>
      </c>
      <c r="AR193" s="35" t="str">
        <f>IFERROR(VLOOKUP(AQ193,INSTRUCTION!$J$1:$K$101,2),"")</f>
        <v/>
      </c>
      <c r="AS193" s="36" t="str">
        <f t="shared" si="86"/>
        <v/>
      </c>
      <c r="AT193" s="18"/>
      <c r="AU193" s="18"/>
      <c r="AV193" s="36" t="str">
        <f t="shared" si="87"/>
        <v/>
      </c>
      <c r="AW193" s="18"/>
      <c r="AX193" s="36" t="str">
        <f t="shared" si="88"/>
        <v/>
      </c>
      <c r="AY193" s="18"/>
      <c r="AZ193" s="36" t="str">
        <f t="shared" si="89"/>
        <v/>
      </c>
      <c r="BA193" s="36" t="str">
        <f t="shared" si="90"/>
        <v/>
      </c>
      <c r="BB193" s="35" t="str">
        <f>IFERROR(VLOOKUP(BA193,INSTRUCTION!$J$1:$K$101,2),"")</f>
        <v/>
      </c>
      <c r="BC193" s="36" t="str">
        <f t="shared" si="91"/>
        <v/>
      </c>
      <c r="BD193" s="18"/>
      <c r="BE193" s="40"/>
      <c r="BF193" s="36" t="str">
        <f t="shared" si="92"/>
        <v/>
      </c>
      <c r="BG193" s="18"/>
      <c r="BH193" s="36" t="str">
        <f t="shared" si="93"/>
        <v/>
      </c>
      <c r="BI193" s="18"/>
      <c r="BJ193" s="36" t="str">
        <f t="shared" si="94"/>
        <v/>
      </c>
      <c r="BK193" s="36" t="str">
        <f t="shared" si="95"/>
        <v/>
      </c>
      <c r="BL193" s="35" t="str">
        <f>IFERROR(VLOOKUP(BK193,INSTRUCTION!$J$1:$K$101,2),"")</f>
        <v/>
      </c>
      <c r="BM193" s="36" t="str">
        <f t="shared" si="96"/>
        <v/>
      </c>
      <c r="BN193" s="36" t="str">
        <f>IFERROR(SUMPRODUCT(LARGE((N193,W193,AG193,AQ193,BA193,BK193),{1,2,3,4,5})),"")</f>
        <v/>
      </c>
      <c r="BO193" s="36" t="str">
        <f t="shared" si="97"/>
        <v/>
      </c>
      <c r="BP193" s="36" t="str">
        <f t="shared" si="99"/>
        <v/>
      </c>
      <c r="BQ193" s="45" t="str">
        <f t="shared" si="98"/>
        <v/>
      </c>
    </row>
    <row r="194" spans="1:69" x14ac:dyDescent="0.3">
      <c r="A194" s="17">
        <v>192</v>
      </c>
      <c r="B194" s="18"/>
      <c r="C194" s="18"/>
      <c r="D194" s="19"/>
      <c r="E194" s="20"/>
      <c r="F194" s="21"/>
      <c r="G194" s="22"/>
      <c r="H194" s="31">
        <v>80</v>
      </c>
      <c r="I194" s="25">
        <v>20</v>
      </c>
      <c r="J194" s="40"/>
      <c r="K194" s="36" t="str">
        <f t="shared" si="67"/>
        <v/>
      </c>
      <c r="L194" s="18"/>
      <c r="M194" s="36" t="str">
        <f t="shared" si="68"/>
        <v/>
      </c>
      <c r="N194" s="36" t="str">
        <f t="shared" si="69"/>
        <v/>
      </c>
      <c r="O194" s="35" t="str">
        <f>IFERROR(VLOOKUP(N194,INSTRUCTION!$J$1:$K$101,2),"")</f>
        <v/>
      </c>
      <c r="P194" s="36" t="str">
        <f t="shared" si="70"/>
        <v/>
      </c>
      <c r="Q194" s="37" t="str">
        <f t="shared" si="71"/>
        <v/>
      </c>
      <c r="R194" s="36" t="str">
        <f t="shared" si="72"/>
        <v/>
      </c>
      <c r="S194" s="18"/>
      <c r="T194" s="36" t="str">
        <f t="shared" si="73"/>
        <v/>
      </c>
      <c r="U194" s="18"/>
      <c r="V194" s="36" t="str">
        <f t="shared" si="74"/>
        <v/>
      </c>
      <c r="W194" s="36" t="str">
        <f t="shared" si="75"/>
        <v/>
      </c>
      <c r="X194" s="35" t="str">
        <f>IFERROR(VLOOKUP(W194,INSTRUCTION!$J$1:$K$101,2),"")</f>
        <v/>
      </c>
      <c r="Y194" s="36" t="str">
        <f t="shared" si="76"/>
        <v/>
      </c>
      <c r="Z194" s="18"/>
      <c r="AA194" s="18"/>
      <c r="AB194" s="36" t="str">
        <f t="shared" si="77"/>
        <v/>
      </c>
      <c r="AC194" s="18"/>
      <c r="AD194" s="36" t="str">
        <f t="shared" si="78"/>
        <v/>
      </c>
      <c r="AE194" s="18"/>
      <c r="AF194" s="36" t="str">
        <f t="shared" si="79"/>
        <v/>
      </c>
      <c r="AG194" s="36" t="str">
        <f t="shared" si="80"/>
        <v/>
      </c>
      <c r="AH194" s="35" t="str">
        <f>IFERROR(VLOOKUP(AG194,INSTRUCTION!$J$1:$K$101,2),"")</f>
        <v/>
      </c>
      <c r="AI194" s="36" t="str">
        <f t="shared" si="81"/>
        <v/>
      </c>
      <c r="AJ194" s="18"/>
      <c r="AK194" s="18"/>
      <c r="AL194" s="36" t="str">
        <f t="shared" si="82"/>
        <v/>
      </c>
      <c r="AM194" s="40"/>
      <c r="AN194" s="36" t="str">
        <f t="shared" si="83"/>
        <v/>
      </c>
      <c r="AO194" s="18"/>
      <c r="AP194" s="36" t="str">
        <f t="shared" si="84"/>
        <v/>
      </c>
      <c r="AQ194" s="36" t="str">
        <f t="shared" si="85"/>
        <v/>
      </c>
      <c r="AR194" s="35" t="str">
        <f>IFERROR(VLOOKUP(AQ194,INSTRUCTION!$J$1:$K$101,2),"")</f>
        <v/>
      </c>
      <c r="AS194" s="36" t="str">
        <f t="shared" si="86"/>
        <v/>
      </c>
      <c r="AT194" s="18"/>
      <c r="AU194" s="18"/>
      <c r="AV194" s="36" t="str">
        <f t="shared" si="87"/>
        <v/>
      </c>
      <c r="AW194" s="18"/>
      <c r="AX194" s="36" t="str">
        <f t="shared" si="88"/>
        <v/>
      </c>
      <c r="AY194" s="18"/>
      <c r="AZ194" s="36" t="str">
        <f t="shared" si="89"/>
        <v/>
      </c>
      <c r="BA194" s="36" t="str">
        <f t="shared" si="90"/>
        <v/>
      </c>
      <c r="BB194" s="35" t="str">
        <f>IFERROR(VLOOKUP(BA194,INSTRUCTION!$J$1:$K$101,2),"")</f>
        <v/>
      </c>
      <c r="BC194" s="36" t="str">
        <f t="shared" si="91"/>
        <v/>
      </c>
      <c r="BD194" s="18"/>
      <c r="BE194" s="40"/>
      <c r="BF194" s="36" t="str">
        <f t="shared" si="92"/>
        <v/>
      </c>
      <c r="BG194" s="18"/>
      <c r="BH194" s="36" t="str">
        <f t="shared" si="93"/>
        <v/>
      </c>
      <c r="BI194" s="18"/>
      <c r="BJ194" s="36" t="str">
        <f t="shared" si="94"/>
        <v/>
      </c>
      <c r="BK194" s="36" t="str">
        <f t="shared" si="95"/>
        <v/>
      </c>
      <c r="BL194" s="35" t="str">
        <f>IFERROR(VLOOKUP(BK194,INSTRUCTION!$J$1:$K$101,2),"")</f>
        <v/>
      </c>
      <c r="BM194" s="36" t="str">
        <f t="shared" si="96"/>
        <v/>
      </c>
      <c r="BN194" s="36" t="str">
        <f>IFERROR(SUMPRODUCT(LARGE((N194,W194,AG194,AQ194,BA194,BK194),{1,2,3,4,5})),"")</f>
        <v/>
      </c>
      <c r="BO194" s="36" t="str">
        <f t="shared" si="97"/>
        <v/>
      </c>
      <c r="BP194" s="36" t="str">
        <f t="shared" si="99"/>
        <v/>
      </c>
      <c r="BQ194" s="45" t="str">
        <f t="shared" si="98"/>
        <v/>
      </c>
    </row>
    <row r="195" spans="1:69" x14ac:dyDescent="0.3">
      <c r="A195" s="17">
        <v>193</v>
      </c>
      <c r="B195" s="18"/>
      <c r="C195" s="18"/>
      <c r="D195" s="19"/>
      <c r="E195" s="20"/>
      <c r="F195" s="21"/>
      <c r="G195" s="22"/>
      <c r="H195" s="31">
        <v>80</v>
      </c>
      <c r="I195" s="25">
        <v>20</v>
      </c>
      <c r="J195" s="40"/>
      <c r="K195" s="36" t="str">
        <f t="shared" si="67"/>
        <v/>
      </c>
      <c r="L195" s="18"/>
      <c r="M195" s="36" t="str">
        <f t="shared" si="68"/>
        <v/>
      </c>
      <c r="N195" s="36" t="str">
        <f t="shared" si="69"/>
        <v/>
      </c>
      <c r="O195" s="35" t="str">
        <f>IFERROR(VLOOKUP(N195,INSTRUCTION!$J$1:$K$101,2),"")</f>
        <v/>
      </c>
      <c r="P195" s="36" t="str">
        <f t="shared" si="70"/>
        <v/>
      </c>
      <c r="Q195" s="37" t="str">
        <f t="shared" si="71"/>
        <v/>
      </c>
      <c r="R195" s="36" t="str">
        <f t="shared" si="72"/>
        <v/>
      </c>
      <c r="S195" s="18"/>
      <c r="T195" s="36" t="str">
        <f t="shared" si="73"/>
        <v/>
      </c>
      <c r="U195" s="18"/>
      <c r="V195" s="36" t="str">
        <f t="shared" si="74"/>
        <v/>
      </c>
      <c r="W195" s="36" t="str">
        <f t="shared" si="75"/>
        <v/>
      </c>
      <c r="X195" s="35" t="str">
        <f>IFERROR(VLOOKUP(W195,INSTRUCTION!$J$1:$K$101,2),"")</f>
        <v/>
      </c>
      <c r="Y195" s="36" t="str">
        <f t="shared" si="76"/>
        <v/>
      </c>
      <c r="Z195" s="18"/>
      <c r="AA195" s="18"/>
      <c r="AB195" s="36" t="str">
        <f t="shared" si="77"/>
        <v/>
      </c>
      <c r="AC195" s="18"/>
      <c r="AD195" s="36" t="str">
        <f t="shared" si="78"/>
        <v/>
      </c>
      <c r="AE195" s="18"/>
      <c r="AF195" s="36" t="str">
        <f t="shared" si="79"/>
        <v/>
      </c>
      <c r="AG195" s="36" t="str">
        <f t="shared" si="80"/>
        <v/>
      </c>
      <c r="AH195" s="35" t="str">
        <f>IFERROR(VLOOKUP(AG195,INSTRUCTION!$J$1:$K$101,2),"")</f>
        <v/>
      </c>
      <c r="AI195" s="36" t="str">
        <f t="shared" si="81"/>
        <v/>
      </c>
      <c r="AJ195" s="18"/>
      <c r="AK195" s="18"/>
      <c r="AL195" s="36" t="str">
        <f t="shared" si="82"/>
        <v/>
      </c>
      <c r="AM195" s="40"/>
      <c r="AN195" s="36" t="str">
        <f t="shared" si="83"/>
        <v/>
      </c>
      <c r="AO195" s="18"/>
      <c r="AP195" s="36" t="str">
        <f t="shared" si="84"/>
        <v/>
      </c>
      <c r="AQ195" s="36" t="str">
        <f t="shared" si="85"/>
        <v/>
      </c>
      <c r="AR195" s="35" t="str">
        <f>IFERROR(VLOOKUP(AQ195,INSTRUCTION!$J$1:$K$101,2),"")</f>
        <v/>
      </c>
      <c r="AS195" s="36" t="str">
        <f t="shared" si="86"/>
        <v/>
      </c>
      <c r="AT195" s="18"/>
      <c r="AU195" s="18"/>
      <c r="AV195" s="36" t="str">
        <f t="shared" si="87"/>
        <v/>
      </c>
      <c r="AW195" s="18"/>
      <c r="AX195" s="36" t="str">
        <f t="shared" si="88"/>
        <v/>
      </c>
      <c r="AY195" s="18"/>
      <c r="AZ195" s="36" t="str">
        <f t="shared" si="89"/>
        <v/>
      </c>
      <c r="BA195" s="36" t="str">
        <f t="shared" si="90"/>
        <v/>
      </c>
      <c r="BB195" s="35" t="str">
        <f>IFERROR(VLOOKUP(BA195,INSTRUCTION!$J$1:$K$101,2),"")</f>
        <v/>
      </c>
      <c r="BC195" s="36" t="str">
        <f t="shared" si="91"/>
        <v/>
      </c>
      <c r="BD195" s="18"/>
      <c r="BE195" s="40"/>
      <c r="BF195" s="36" t="str">
        <f t="shared" si="92"/>
        <v/>
      </c>
      <c r="BG195" s="18"/>
      <c r="BH195" s="36" t="str">
        <f t="shared" si="93"/>
        <v/>
      </c>
      <c r="BI195" s="18"/>
      <c r="BJ195" s="36" t="str">
        <f t="shared" si="94"/>
        <v/>
      </c>
      <c r="BK195" s="36" t="str">
        <f t="shared" si="95"/>
        <v/>
      </c>
      <c r="BL195" s="35" t="str">
        <f>IFERROR(VLOOKUP(BK195,INSTRUCTION!$J$1:$K$101,2),"")</f>
        <v/>
      </c>
      <c r="BM195" s="36" t="str">
        <f t="shared" si="96"/>
        <v/>
      </c>
      <c r="BN195" s="36" t="str">
        <f>IFERROR(SUMPRODUCT(LARGE((N195,W195,AG195,AQ195,BA195,BK195),{1,2,3,4,5})),"")</f>
        <v/>
      </c>
      <c r="BO195" s="36" t="str">
        <f t="shared" si="97"/>
        <v/>
      </c>
      <c r="BP195" s="36" t="str">
        <f t="shared" si="99"/>
        <v/>
      </c>
      <c r="BQ195" s="45" t="str">
        <f t="shared" si="98"/>
        <v/>
      </c>
    </row>
    <row r="196" spans="1:69" x14ac:dyDescent="0.3">
      <c r="A196" s="17">
        <v>194</v>
      </c>
      <c r="B196" s="18"/>
      <c r="C196" s="18"/>
      <c r="D196" s="19"/>
      <c r="E196" s="20"/>
      <c r="F196" s="21"/>
      <c r="G196" s="22"/>
      <c r="H196" s="31">
        <v>80</v>
      </c>
      <c r="I196" s="25">
        <v>20</v>
      </c>
      <c r="J196" s="40"/>
      <c r="K196" s="36" t="str">
        <f t="shared" ref="K196:K259" si="100">IF(OR(J196=0,J196="AB"),"",IF(J196/H196*100&gt;=90,"O",IF(J196/H196*100&gt;=80,"A+",IF(J196/H196*100&gt;=70,"A",IF(J196/H196*100&gt;=60,"B+",IF(J196/H196*100&gt;=50,"B",IF(J196/H196*100&gt;=40,"C",IF(J196/H196*100&gt;=30,"P","F"))))))))</f>
        <v/>
      </c>
      <c r="L196" s="18"/>
      <c r="M196" s="36" t="str">
        <f t="shared" ref="M196:M259" si="101">IF(OR(L196="",L196="AB"),"",IF(L196/I196*100&gt;=90,"O",IF(L196/I196*100&gt;=80,"A+",IF(L196/I196*100&gt;=70,"A",IF(L196/I196*100&gt;=60,"B+",IF(L196/I196*100&gt;=50,"B",IF(L196/I196*100&gt;=40,"C",IF(L196/I196*100&gt;=30,"P","F"))))))))</f>
        <v/>
      </c>
      <c r="N196" s="36" t="str">
        <f t="shared" ref="N196:N259" si="102">IF(SUM(J196,L196)=0,"",SUM(J196,L196))</f>
        <v/>
      </c>
      <c r="O196" s="35" t="str">
        <f>IFERROR(VLOOKUP(N196,INSTRUCTION!$J$1:$K$101,2),"")</f>
        <v/>
      </c>
      <c r="P196" s="36" t="str">
        <f t="shared" ref="P196:P259" si="103">IF(O196="","",IF(OR(J196="AB",L196="AB",K196="F",M196="F"),"N.A.",IF(N196&gt;=90,"O",IF(N196&gt;=80,"A+",IF(N196&gt;=70,"A",IF(N196&gt;=60,"B+",IF(N196&gt;=50,"B",IF(N196&gt;=40,"C",IF(N196&gt;=30,"P",IF(N196=0,"","F"))))))))))</f>
        <v/>
      </c>
      <c r="Q196" s="37" t="str">
        <f t="shared" ref="Q196:Q259" si="104">IF(S196="","",80)</f>
        <v/>
      </c>
      <c r="R196" s="36" t="str">
        <f t="shared" ref="R196:R259" si="105">IF(U196="","",20)</f>
        <v/>
      </c>
      <c r="S196" s="18"/>
      <c r="T196" s="36" t="str">
        <f t="shared" ref="T196:T259" si="106">IF(OR(S196="",S196="AB"),"",IF(S196/Q196*100&gt;=90,"O",IF(S196/Q196*100&gt;=80,"A+",IF(S196/Q196*100&gt;=70,"A",IF(S196/Q196*100&gt;=60,"B+",IF(S196/Q196*100&gt;=50,"B",IF(S196/Q196*100&gt;=40,"C",IF(S196/Q196*100&gt;=30,"P","F"))))))))</f>
        <v/>
      </c>
      <c r="U196" s="18"/>
      <c r="V196" s="36" t="str">
        <f t="shared" ref="V196:V259" si="107">IF(OR(U196="",U196="AB"),"",IF(U196/R196*100&gt;=90,"O",IF(U196/R196*100&gt;=80,"A+",IF(U196/R196*100&gt;=70,"A",IF(U196/R196*100&gt;=60,"B+",IF(U196/R196*100&gt;=50,"B",IF(U196/R196*100&gt;=40,"C",IF(U196/R196*100&gt;=30,"P","F"))))))))</f>
        <v/>
      </c>
      <c r="W196" s="36" t="str">
        <f t="shared" ref="W196:W259" si="108">IF(SUM(S196,U196)=0,"",SUM(S196,U196))</f>
        <v/>
      </c>
      <c r="X196" s="35" t="str">
        <f>IFERROR(VLOOKUP(W196,INSTRUCTION!$J$1:$K$101,2),"")</f>
        <v/>
      </c>
      <c r="Y196" s="36" t="str">
        <f t="shared" ref="Y196:Y259" si="109">IF(X196="","",IF(OR(S196="AB",U196="AB",T196="F",V196="F"),"N.A.",IF(W196&gt;=90,"O",IF(W196&gt;=80,"A+",IF(W196&gt;=70,"A",IF(W196&gt;=60,"B+",IF(W196&gt;=50,"B",IF(W196&gt;=40,"C",IF(W196&gt;=30,"P",IF(W196=0,"","F"))))))))))</f>
        <v/>
      </c>
      <c r="Z196" s="18"/>
      <c r="AA196" s="18"/>
      <c r="AB196" s="36" t="str">
        <f t="shared" ref="AB196:AB259" si="110">IF(AA196="","",100-AA196)</f>
        <v/>
      </c>
      <c r="AC196" s="18"/>
      <c r="AD196" s="36" t="str">
        <f t="shared" ref="AD196:AD259" si="111">IF(OR(AC196="",AC196="AB"),"",IF(AC196/AA196*100&gt;=90,"O",IF(AC196/AA196*100&gt;=80,"A+",IF(AC196/AA196*100&gt;=70,"A",IF(AC196/AA196*100&gt;=60,"B+",IF(AC196/AA196*100&gt;=50,"B",IF(AC196/AA196*100&gt;=40,"C",IF(AC196/AA196*100&gt;=30,"P","F"))))))))</f>
        <v/>
      </c>
      <c r="AE196" s="18"/>
      <c r="AF196" s="36" t="str">
        <f t="shared" ref="AF196:AF259" si="112">IF(OR(AE196="",AE196="AB"),"",IF(AE196/AB196*100&gt;=90,"O",IF(AE196/AB196*100&gt;=80,"A+",IF(AE196/AB196*100&gt;=70,"A",IF(AE196/AB196*100&gt;=60,"B+",IF(AE196/AB196*100&gt;=50,"B",IF(AE196/AB196*100&gt;=40,"C",IF(AE196/AB196*100&gt;=30,"P","F"))))))))</f>
        <v/>
      </c>
      <c r="AG196" s="36" t="str">
        <f t="shared" ref="AG196:AG259" si="113">IF(SUM(AC196,AE196)=0,"",SUM(AC196,AE196))</f>
        <v/>
      </c>
      <c r="AH196" s="35" t="str">
        <f>IFERROR(VLOOKUP(AG196,INSTRUCTION!$J$1:$K$101,2),"")</f>
        <v/>
      </c>
      <c r="AI196" s="36" t="str">
        <f t="shared" ref="AI196:AI259" si="114">IF(AH196="","",IF(OR(AC196="AB",AE196="AB",AD196="F",AF196="F"),"N.A.",IF(AG196&gt;=90,"O",IF(AG196&gt;=80,"A+",IF(AG196&gt;=70,"A",IF(AG196&gt;=60,"B+",IF(AG196&gt;=50,"B",IF(AG196&gt;=40,"C",IF(AG196&gt;=30,"P",IF(AG196=0,"","F"))))))))))</f>
        <v/>
      </c>
      <c r="AJ196" s="18"/>
      <c r="AK196" s="18"/>
      <c r="AL196" s="36" t="str">
        <f t="shared" ref="AL196:AL259" si="115">IF(AK196="","",100-AK196)</f>
        <v/>
      </c>
      <c r="AM196" s="40"/>
      <c r="AN196" s="36" t="str">
        <f t="shared" ref="AN196:AN259" si="116">IF(OR(AM196="",AM196="AB"),"",IF(AM196/AK196*100&gt;=90,"O",IF(AM196/AK196*100&gt;=80,"A+",IF(AM196/AK196*100&gt;=70,"A",IF(AM196/AK196*100&gt;=60,"B+",IF(AM196/AK196*100&gt;=50,"B",IF(AM196/AK196*100&gt;=40,"C",IF(AM196/AK196*100&gt;=30,"P","F"))))))))</f>
        <v/>
      </c>
      <c r="AO196" s="18"/>
      <c r="AP196" s="36" t="str">
        <f t="shared" ref="AP196:AP259" si="117">IF(OR(AO196="",AO196="AB"),"",IF(AO196/AL196*100&gt;=90,"O",IF(AO196/AL196*100&gt;=80,"A+",IF(AO196/AL196*100&gt;=70,"A",IF(AO196/AL196*100&gt;=60,"B+",IF(AO196/AL196*100&gt;=50,"B",IF(AO196/AL196*100&gt;=40,"C",IF(AO196/AL196*100&gt;=30,"P","F"))))))))</f>
        <v/>
      </c>
      <c r="AQ196" s="36" t="str">
        <f t="shared" ref="AQ196:AQ259" si="118">IF(SUM(AM196,AO196)=0,"",SUM(AM196,AO196))</f>
        <v/>
      </c>
      <c r="AR196" s="35" t="str">
        <f>IFERROR(VLOOKUP(AQ196,INSTRUCTION!$J$1:$K$101,2),"")</f>
        <v/>
      </c>
      <c r="AS196" s="36" t="str">
        <f t="shared" ref="AS196:AS259" si="119">IF(AR196="","",IF(OR(AM196="AB",AO196="AB",AN196="F",AP196="F"),"N.A.",IF(AQ196&gt;=90,"O",IF(AQ196&gt;=80,"A+",IF(AQ196&gt;=70,"A",IF(AQ196&gt;=60,"B+",IF(AQ196&gt;=50,"B",IF(AQ196&gt;=40,"C",IF(AQ196&gt;=30,"P",IF(AQ196=0,"","F"))))))))))</f>
        <v/>
      </c>
      <c r="AT196" s="18"/>
      <c r="AU196" s="18"/>
      <c r="AV196" s="36" t="str">
        <f t="shared" ref="AV196:AV259" si="120">IF(AU196="","",100-AU196)</f>
        <v/>
      </c>
      <c r="AW196" s="18"/>
      <c r="AX196" s="36" t="str">
        <f t="shared" ref="AX196:AX259" si="121">IF(OR(AW196="",AW196="AB"),"",IF(AW196/AU196*100&gt;=90,"O",IF(AW196/AU196*100&gt;=80,"A+",IF(AW196/AU196*100&gt;=70,"A",IF(AW196/AU196*100&gt;=60,"B+",IF(AW196/AU196*100&gt;=50,"B",IF(AW196/AU196*100&gt;=40,"C",IF(AW196/AU196*100&gt;=30,"P","F"))))))))</f>
        <v/>
      </c>
      <c r="AY196" s="18"/>
      <c r="AZ196" s="36" t="str">
        <f t="shared" ref="AZ196:AZ259" si="122">IF(OR(AY196="",AY196="AB"),"",IF(AY196/AV196*100&gt;=90,"O",IF(AY196/AV196*100&gt;=80,"A+",IF(AY196/AV196*100&gt;=70,"A",IF(AY196/AV196*100&gt;=60,"B+",IF(AY196/AV196*100&gt;=50,"B",IF(AY196/AV196*100&gt;=40,"C",IF(AY196/AV196*100&gt;=30,"P","F"))))))))</f>
        <v/>
      </c>
      <c r="BA196" s="36" t="str">
        <f t="shared" ref="BA196:BA259" si="123">IF(SUM(AW196,AY196)=0,"",SUM(AW196,AY196))</f>
        <v/>
      </c>
      <c r="BB196" s="35" t="str">
        <f>IFERROR(VLOOKUP(BA196,INSTRUCTION!$J$1:$K$101,2),"")</f>
        <v/>
      </c>
      <c r="BC196" s="36" t="str">
        <f t="shared" ref="BC196:BC259" si="124">IF(BB196="","",IF(OR(AW196="AB",AY196="AB",AX196="F",AZ196="F"),"N.A.",IF(BA196&gt;=90,"O",IF(BA196&gt;=80,"A+",IF(BA196&gt;=70,"A",IF(BA196&gt;=60,"B+",IF(BA196&gt;=50,"B",IF(BA196&gt;=40,"C",IF(BA196&gt;=30,"P",IF(BA196=0,"","F"))))))))))</f>
        <v/>
      </c>
      <c r="BD196" s="18"/>
      <c r="BE196" s="40"/>
      <c r="BF196" s="36" t="str">
        <f t="shared" ref="BF196:BF259" si="125">IF(BE196="","",100-BE196)</f>
        <v/>
      </c>
      <c r="BG196" s="18"/>
      <c r="BH196" s="36" t="str">
        <f t="shared" ref="BH196:BH259" si="126">IF(OR(BG196="",BG196="AB"),"",IF(BG196/BE196*100&gt;=90,"O",IF(BG196/BE196*100&gt;=80,"A+",IF(BG196/BE196*100&gt;=70,"A",IF(BG196/BE196*100&gt;=60,"B+",IF(BG196/BE196*100&gt;=50,"B",IF(BG196/BE196*100&gt;=40,"C",IF(BG196/BE196*100&gt;=30,"P","F"))))))))</f>
        <v/>
      </c>
      <c r="BI196" s="18"/>
      <c r="BJ196" s="36" t="str">
        <f t="shared" ref="BJ196:BJ259" si="127">IF(OR(BI196="",BI196="AB"),"",IF(BI196/BF196*100&gt;=90,"O",IF(BI196/BF196*100&gt;=80,"A+",IF(BI196/BF196*100&gt;=70,"A",IF(BI196/BF196*100&gt;=60,"B+",IF(BI196/BF196*100&gt;=50,"B",IF(BI196/BF196*100&gt;=40,"C",IF(BI196/BF196*100&gt;=30,"P","F"))))))))</f>
        <v/>
      </c>
      <c r="BK196" s="36" t="str">
        <f t="shared" ref="BK196:BK259" si="128">IF(SUM(BG196,BI196)=0,"",SUM(BG196,BI196))</f>
        <v/>
      </c>
      <c r="BL196" s="35" t="str">
        <f>IFERROR(VLOOKUP(BK196,INSTRUCTION!$J$1:$K$101,2),"")</f>
        <v/>
      </c>
      <c r="BM196" s="36" t="str">
        <f t="shared" ref="BM196:BM259" si="129">IF(BL196="","",IF(OR(BG196="AB",BI196="AB",BH196="F",BJ196="F"),"N.A.",IF(BK196&gt;=90,"O",IF(BK196&gt;=80,"A+",IF(BK196&gt;=70,"A",IF(BK196&gt;=60,"B+",IF(BK196&gt;=50,"B",IF(BK196&gt;=40,"C",IF(BK196&gt;=30,"P",IF(BK196=0,"","F"))))))))))</f>
        <v/>
      </c>
      <c r="BN196" s="36" t="str">
        <f>IFERROR(SUMPRODUCT(LARGE((N196,W196,AG196,AQ196,BA196,BK196),{1,2,3,4,5})),"")</f>
        <v/>
      </c>
      <c r="BO196" s="36" t="str">
        <f t="shared" ref="BO196:BO259" si="130">IFERROR(ROUND(BN196/5,2),"")</f>
        <v/>
      </c>
      <c r="BP196" s="36" t="str">
        <f t="shared" si="99"/>
        <v/>
      </c>
      <c r="BQ196" s="45" t="str">
        <f t="shared" ref="BQ196:BQ259" si="131">IF(BN196="","",IF(OR(P196="N.A.",Y196="N.A."),"FAILED",IF((COUNTIF(AI196:BM196,"N.A.")&gt;1),"FAILED","PASSED")))</f>
        <v/>
      </c>
    </row>
    <row r="197" spans="1:69" x14ac:dyDescent="0.3">
      <c r="A197" s="17">
        <v>195</v>
      </c>
      <c r="B197" s="18"/>
      <c r="C197" s="18"/>
      <c r="D197" s="19"/>
      <c r="E197" s="20"/>
      <c r="F197" s="21"/>
      <c r="G197" s="22"/>
      <c r="H197" s="31">
        <v>80</v>
      </c>
      <c r="I197" s="25">
        <v>20</v>
      </c>
      <c r="J197" s="40"/>
      <c r="K197" s="36" t="str">
        <f t="shared" si="100"/>
        <v/>
      </c>
      <c r="L197" s="18"/>
      <c r="M197" s="36" t="str">
        <f t="shared" si="101"/>
        <v/>
      </c>
      <c r="N197" s="36" t="str">
        <f t="shared" si="102"/>
        <v/>
      </c>
      <c r="O197" s="35" t="str">
        <f>IFERROR(VLOOKUP(N197,INSTRUCTION!$J$1:$K$101,2),"")</f>
        <v/>
      </c>
      <c r="P197" s="36" t="str">
        <f t="shared" si="103"/>
        <v/>
      </c>
      <c r="Q197" s="37" t="str">
        <f t="shared" si="104"/>
        <v/>
      </c>
      <c r="R197" s="36" t="str">
        <f t="shared" si="105"/>
        <v/>
      </c>
      <c r="S197" s="18"/>
      <c r="T197" s="36" t="str">
        <f t="shared" si="106"/>
        <v/>
      </c>
      <c r="U197" s="18"/>
      <c r="V197" s="36" t="str">
        <f t="shared" si="107"/>
        <v/>
      </c>
      <c r="W197" s="36" t="str">
        <f t="shared" si="108"/>
        <v/>
      </c>
      <c r="X197" s="35" t="str">
        <f>IFERROR(VLOOKUP(W197,INSTRUCTION!$J$1:$K$101,2),"")</f>
        <v/>
      </c>
      <c r="Y197" s="36" t="str">
        <f t="shared" si="109"/>
        <v/>
      </c>
      <c r="Z197" s="18"/>
      <c r="AA197" s="18"/>
      <c r="AB197" s="36" t="str">
        <f t="shared" si="110"/>
        <v/>
      </c>
      <c r="AC197" s="18"/>
      <c r="AD197" s="36" t="str">
        <f t="shared" si="111"/>
        <v/>
      </c>
      <c r="AE197" s="18"/>
      <c r="AF197" s="36" t="str">
        <f t="shared" si="112"/>
        <v/>
      </c>
      <c r="AG197" s="36" t="str">
        <f t="shared" si="113"/>
        <v/>
      </c>
      <c r="AH197" s="35" t="str">
        <f>IFERROR(VLOOKUP(AG197,INSTRUCTION!$J$1:$K$101,2),"")</f>
        <v/>
      </c>
      <c r="AI197" s="36" t="str">
        <f t="shared" si="114"/>
        <v/>
      </c>
      <c r="AJ197" s="18"/>
      <c r="AK197" s="18"/>
      <c r="AL197" s="36" t="str">
        <f t="shared" si="115"/>
        <v/>
      </c>
      <c r="AM197" s="40"/>
      <c r="AN197" s="36" t="str">
        <f t="shared" si="116"/>
        <v/>
      </c>
      <c r="AO197" s="18"/>
      <c r="AP197" s="36" t="str">
        <f t="shared" si="117"/>
        <v/>
      </c>
      <c r="AQ197" s="36" t="str">
        <f t="shared" si="118"/>
        <v/>
      </c>
      <c r="AR197" s="35" t="str">
        <f>IFERROR(VLOOKUP(AQ197,INSTRUCTION!$J$1:$K$101,2),"")</f>
        <v/>
      </c>
      <c r="AS197" s="36" t="str">
        <f t="shared" si="119"/>
        <v/>
      </c>
      <c r="AT197" s="18"/>
      <c r="AU197" s="18"/>
      <c r="AV197" s="36" t="str">
        <f t="shared" si="120"/>
        <v/>
      </c>
      <c r="AW197" s="18"/>
      <c r="AX197" s="36" t="str">
        <f t="shared" si="121"/>
        <v/>
      </c>
      <c r="AY197" s="18"/>
      <c r="AZ197" s="36" t="str">
        <f t="shared" si="122"/>
        <v/>
      </c>
      <c r="BA197" s="36" t="str">
        <f t="shared" si="123"/>
        <v/>
      </c>
      <c r="BB197" s="35" t="str">
        <f>IFERROR(VLOOKUP(BA197,INSTRUCTION!$J$1:$K$101,2),"")</f>
        <v/>
      </c>
      <c r="BC197" s="36" t="str">
        <f t="shared" si="124"/>
        <v/>
      </c>
      <c r="BD197" s="18"/>
      <c r="BE197" s="40"/>
      <c r="BF197" s="36" t="str">
        <f t="shared" si="125"/>
        <v/>
      </c>
      <c r="BG197" s="18"/>
      <c r="BH197" s="36" t="str">
        <f t="shared" si="126"/>
        <v/>
      </c>
      <c r="BI197" s="18"/>
      <c r="BJ197" s="36" t="str">
        <f t="shared" si="127"/>
        <v/>
      </c>
      <c r="BK197" s="36" t="str">
        <f t="shared" si="128"/>
        <v/>
      </c>
      <c r="BL197" s="35" t="str">
        <f>IFERROR(VLOOKUP(BK197,INSTRUCTION!$J$1:$K$101,2),"")</f>
        <v/>
      </c>
      <c r="BM197" s="36" t="str">
        <f t="shared" si="129"/>
        <v/>
      </c>
      <c r="BN197" s="36" t="str">
        <f>IFERROR(SUMPRODUCT(LARGE((N197,W197,AG197,AQ197,BA197,BK197),{1,2,3,4,5})),"")</f>
        <v/>
      </c>
      <c r="BO197" s="36" t="str">
        <f t="shared" si="130"/>
        <v/>
      </c>
      <c r="BP197" s="36" t="str">
        <f t="shared" si="99"/>
        <v/>
      </c>
      <c r="BQ197" s="45" t="str">
        <f t="shared" si="131"/>
        <v/>
      </c>
    </row>
    <row r="198" spans="1:69" x14ac:dyDescent="0.3">
      <c r="A198" s="17">
        <v>196</v>
      </c>
      <c r="B198" s="18"/>
      <c r="C198" s="18"/>
      <c r="D198" s="19"/>
      <c r="E198" s="20"/>
      <c r="F198" s="21"/>
      <c r="G198" s="22"/>
      <c r="H198" s="31">
        <v>80</v>
      </c>
      <c r="I198" s="25">
        <v>20</v>
      </c>
      <c r="J198" s="40"/>
      <c r="K198" s="36" t="str">
        <f t="shared" si="100"/>
        <v/>
      </c>
      <c r="L198" s="18"/>
      <c r="M198" s="36" t="str">
        <f t="shared" si="101"/>
        <v/>
      </c>
      <c r="N198" s="36" t="str">
        <f t="shared" si="102"/>
        <v/>
      </c>
      <c r="O198" s="35" t="str">
        <f>IFERROR(VLOOKUP(N198,INSTRUCTION!$J$1:$K$101,2),"")</f>
        <v/>
      </c>
      <c r="P198" s="36" t="str">
        <f t="shared" si="103"/>
        <v/>
      </c>
      <c r="Q198" s="37" t="str">
        <f t="shared" si="104"/>
        <v/>
      </c>
      <c r="R198" s="36" t="str">
        <f t="shared" si="105"/>
        <v/>
      </c>
      <c r="S198" s="18"/>
      <c r="T198" s="36" t="str">
        <f t="shared" si="106"/>
        <v/>
      </c>
      <c r="U198" s="18"/>
      <c r="V198" s="36" t="str">
        <f t="shared" si="107"/>
        <v/>
      </c>
      <c r="W198" s="36" t="str">
        <f t="shared" si="108"/>
        <v/>
      </c>
      <c r="X198" s="35" t="str">
        <f>IFERROR(VLOOKUP(W198,INSTRUCTION!$J$1:$K$101,2),"")</f>
        <v/>
      </c>
      <c r="Y198" s="36" t="str">
        <f t="shared" si="109"/>
        <v/>
      </c>
      <c r="Z198" s="18"/>
      <c r="AA198" s="18"/>
      <c r="AB198" s="36" t="str">
        <f t="shared" si="110"/>
        <v/>
      </c>
      <c r="AC198" s="18"/>
      <c r="AD198" s="36" t="str">
        <f t="shared" si="111"/>
        <v/>
      </c>
      <c r="AE198" s="18"/>
      <c r="AF198" s="36" t="str">
        <f t="shared" si="112"/>
        <v/>
      </c>
      <c r="AG198" s="36" t="str">
        <f t="shared" si="113"/>
        <v/>
      </c>
      <c r="AH198" s="35" t="str">
        <f>IFERROR(VLOOKUP(AG198,INSTRUCTION!$J$1:$K$101,2),"")</f>
        <v/>
      </c>
      <c r="AI198" s="36" t="str">
        <f t="shared" si="114"/>
        <v/>
      </c>
      <c r="AJ198" s="18"/>
      <c r="AK198" s="18"/>
      <c r="AL198" s="36" t="str">
        <f t="shared" si="115"/>
        <v/>
      </c>
      <c r="AM198" s="40"/>
      <c r="AN198" s="36" t="str">
        <f t="shared" si="116"/>
        <v/>
      </c>
      <c r="AO198" s="18"/>
      <c r="AP198" s="36" t="str">
        <f t="shared" si="117"/>
        <v/>
      </c>
      <c r="AQ198" s="36" t="str">
        <f t="shared" si="118"/>
        <v/>
      </c>
      <c r="AR198" s="35" t="str">
        <f>IFERROR(VLOOKUP(AQ198,INSTRUCTION!$J$1:$K$101,2),"")</f>
        <v/>
      </c>
      <c r="AS198" s="36" t="str">
        <f t="shared" si="119"/>
        <v/>
      </c>
      <c r="AT198" s="18"/>
      <c r="AU198" s="18"/>
      <c r="AV198" s="36" t="str">
        <f t="shared" si="120"/>
        <v/>
      </c>
      <c r="AW198" s="18"/>
      <c r="AX198" s="36" t="str">
        <f t="shared" si="121"/>
        <v/>
      </c>
      <c r="AY198" s="18"/>
      <c r="AZ198" s="36" t="str">
        <f t="shared" si="122"/>
        <v/>
      </c>
      <c r="BA198" s="36" t="str">
        <f t="shared" si="123"/>
        <v/>
      </c>
      <c r="BB198" s="35" t="str">
        <f>IFERROR(VLOOKUP(BA198,INSTRUCTION!$J$1:$K$101,2),"")</f>
        <v/>
      </c>
      <c r="BC198" s="36" t="str">
        <f t="shared" si="124"/>
        <v/>
      </c>
      <c r="BD198" s="18"/>
      <c r="BE198" s="40"/>
      <c r="BF198" s="36" t="str">
        <f t="shared" si="125"/>
        <v/>
      </c>
      <c r="BG198" s="18"/>
      <c r="BH198" s="36" t="str">
        <f t="shared" si="126"/>
        <v/>
      </c>
      <c r="BI198" s="18"/>
      <c r="BJ198" s="36" t="str">
        <f t="shared" si="127"/>
        <v/>
      </c>
      <c r="BK198" s="36" t="str">
        <f t="shared" si="128"/>
        <v/>
      </c>
      <c r="BL198" s="35" t="str">
        <f>IFERROR(VLOOKUP(BK198,INSTRUCTION!$J$1:$K$101,2),"")</f>
        <v/>
      </c>
      <c r="BM198" s="36" t="str">
        <f t="shared" si="129"/>
        <v/>
      </c>
      <c r="BN198" s="36" t="str">
        <f>IFERROR(SUMPRODUCT(LARGE((N198,W198,AG198,AQ198,BA198,BK198),{1,2,3,4,5})),"")</f>
        <v/>
      </c>
      <c r="BO198" s="36" t="str">
        <f t="shared" si="130"/>
        <v/>
      </c>
      <c r="BP198" s="36" t="str">
        <f t="shared" ref="BP198:BP261" si="132">IF(BO198="","",IF(BO198&gt;=90,"O",IF(BO198&gt;=80,"A+",IF(BO198&gt;=70,"A",IF(BO198&gt;=60,"B+",IF(BO198&gt;=50,"B",IF(BO198&gt;=40,"C",IF(BO198&gt;=30,"P",IF(BO198=0,"","F")))))))))</f>
        <v/>
      </c>
      <c r="BQ198" s="45" t="str">
        <f t="shared" si="131"/>
        <v/>
      </c>
    </row>
    <row r="199" spans="1:69" x14ac:dyDescent="0.3">
      <c r="A199" s="17">
        <v>197</v>
      </c>
      <c r="B199" s="18"/>
      <c r="C199" s="18"/>
      <c r="D199" s="19"/>
      <c r="E199" s="20"/>
      <c r="F199" s="21"/>
      <c r="G199" s="22"/>
      <c r="H199" s="31">
        <v>80</v>
      </c>
      <c r="I199" s="25">
        <v>20</v>
      </c>
      <c r="J199" s="40"/>
      <c r="K199" s="36" t="str">
        <f t="shared" si="100"/>
        <v/>
      </c>
      <c r="L199" s="18"/>
      <c r="M199" s="36" t="str">
        <f t="shared" si="101"/>
        <v/>
      </c>
      <c r="N199" s="36" t="str">
        <f t="shared" si="102"/>
        <v/>
      </c>
      <c r="O199" s="35" t="str">
        <f>IFERROR(VLOOKUP(N199,INSTRUCTION!$J$1:$K$101,2),"")</f>
        <v/>
      </c>
      <c r="P199" s="36" t="str">
        <f t="shared" si="103"/>
        <v/>
      </c>
      <c r="Q199" s="37" t="str">
        <f t="shared" si="104"/>
        <v/>
      </c>
      <c r="R199" s="36" t="str">
        <f t="shared" si="105"/>
        <v/>
      </c>
      <c r="S199" s="18"/>
      <c r="T199" s="36" t="str">
        <f t="shared" si="106"/>
        <v/>
      </c>
      <c r="U199" s="18"/>
      <c r="V199" s="36" t="str">
        <f t="shared" si="107"/>
        <v/>
      </c>
      <c r="W199" s="36" t="str">
        <f t="shared" si="108"/>
        <v/>
      </c>
      <c r="X199" s="35" t="str">
        <f>IFERROR(VLOOKUP(W199,INSTRUCTION!$J$1:$K$101,2),"")</f>
        <v/>
      </c>
      <c r="Y199" s="36" t="str">
        <f t="shared" si="109"/>
        <v/>
      </c>
      <c r="Z199" s="18"/>
      <c r="AA199" s="18"/>
      <c r="AB199" s="36" t="str">
        <f t="shared" si="110"/>
        <v/>
      </c>
      <c r="AC199" s="18"/>
      <c r="AD199" s="36" t="str">
        <f t="shared" si="111"/>
        <v/>
      </c>
      <c r="AE199" s="18"/>
      <c r="AF199" s="36" t="str">
        <f t="shared" si="112"/>
        <v/>
      </c>
      <c r="AG199" s="36" t="str">
        <f t="shared" si="113"/>
        <v/>
      </c>
      <c r="AH199" s="35" t="str">
        <f>IFERROR(VLOOKUP(AG199,INSTRUCTION!$J$1:$K$101,2),"")</f>
        <v/>
      </c>
      <c r="AI199" s="36" t="str">
        <f t="shared" si="114"/>
        <v/>
      </c>
      <c r="AJ199" s="18"/>
      <c r="AK199" s="18"/>
      <c r="AL199" s="36" t="str">
        <f t="shared" si="115"/>
        <v/>
      </c>
      <c r="AM199" s="40"/>
      <c r="AN199" s="36" t="str">
        <f t="shared" si="116"/>
        <v/>
      </c>
      <c r="AO199" s="18"/>
      <c r="AP199" s="36" t="str">
        <f t="shared" si="117"/>
        <v/>
      </c>
      <c r="AQ199" s="36" t="str">
        <f t="shared" si="118"/>
        <v/>
      </c>
      <c r="AR199" s="35" t="str">
        <f>IFERROR(VLOOKUP(AQ199,INSTRUCTION!$J$1:$K$101,2),"")</f>
        <v/>
      </c>
      <c r="AS199" s="36" t="str">
        <f t="shared" si="119"/>
        <v/>
      </c>
      <c r="AT199" s="18"/>
      <c r="AU199" s="18"/>
      <c r="AV199" s="36" t="str">
        <f t="shared" si="120"/>
        <v/>
      </c>
      <c r="AW199" s="18"/>
      <c r="AX199" s="36" t="str">
        <f t="shared" si="121"/>
        <v/>
      </c>
      <c r="AY199" s="18"/>
      <c r="AZ199" s="36" t="str">
        <f t="shared" si="122"/>
        <v/>
      </c>
      <c r="BA199" s="36" t="str">
        <f t="shared" si="123"/>
        <v/>
      </c>
      <c r="BB199" s="35" t="str">
        <f>IFERROR(VLOOKUP(BA199,INSTRUCTION!$J$1:$K$101,2),"")</f>
        <v/>
      </c>
      <c r="BC199" s="36" t="str">
        <f t="shared" si="124"/>
        <v/>
      </c>
      <c r="BD199" s="18"/>
      <c r="BE199" s="40"/>
      <c r="BF199" s="36" t="str">
        <f t="shared" si="125"/>
        <v/>
      </c>
      <c r="BG199" s="18"/>
      <c r="BH199" s="36" t="str">
        <f t="shared" si="126"/>
        <v/>
      </c>
      <c r="BI199" s="18"/>
      <c r="BJ199" s="36" t="str">
        <f t="shared" si="127"/>
        <v/>
      </c>
      <c r="BK199" s="36" t="str">
        <f t="shared" si="128"/>
        <v/>
      </c>
      <c r="BL199" s="35" t="str">
        <f>IFERROR(VLOOKUP(BK199,INSTRUCTION!$J$1:$K$101,2),"")</f>
        <v/>
      </c>
      <c r="BM199" s="36" t="str">
        <f t="shared" si="129"/>
        <v/>
      </c>
      <c r="BN199" s="36" t="str">
        <f>IFERROR(SUMPRODUCT(LARGE((N199,W199,AG199,AQ199,BA199,BK199),{1,2,3,4,5})),"")</f>
        <v/>
      </c>
      <c r="BO199" s="36" t="str">
        <f t="shared" si="130"/>
        <v/>
      </c>
      <c r="BP199" s="36" t="str">
        <f t="shared" si="132"/>
        <v/>
      </c>
      <c r="BQ199" s="45" t="str">
        <f t="shared" si="131"/>
        <v/>
      </c>
    </row>
    <row r="200" spans="1:69" x14ac:dyDescent="0.3">
      <c r="A200" s="17">
        <v>198</v>
      </c>
      <c r="B200" s="18"/>
      <c r="C200" s="18"/>
      <c r="D200" s="19"/>
      <c r="E200" s="20"/>
      <c r="F200" s="21"/>
      <c r="G200" s="22"/>
      <c r="H200" s="31">
        <v>80</v>
      </c>
      <c r="I200" s="25">
        <v>20</v>
      </c>
      <c r="J200" s="40"/>
      <c r="K200" s="36" t="str">
        <f t="shared" si="100"/>
        <v/>
      </c>
      <c r="L200" s="18"/>
      <c r="M200" s="36" t="str">
        <f t="shared" si="101"/>
        <v/>
      </c>
      <c r="N200" s="36" t="str">
        <f t="shared" si="102"/>
        <v/>
      </c>
      <c r="O200" s="35" t="str">
        <f>IFERROR(VLOOKUP(N200,INSTRUCTION!$J$1:$K$101,2),"")</f>
        <v/>
      </c>
      <c r="P200" s="36" t="str">
        <f t="shared" si="103"/>
        <v/>
      </c>
      <c r="Q200" s="37" t="str">
        <f t="shared" si="104"/>
        <v/>
      </c>
      <c r="R200" s="36" t="str">
        <f t="shared" si="105"/>
        <v/>
      </c>
      <c r="S200" s="18"/>
      <c r="T200" s="36" t="str">
        <f t="shared" si="106"/>
        <v/>
      </c>
      <c r="U200" s="18"/>
      <c r="V200" s="36" t="str">
        <f t="shared" si="107"/>
        <v/>
      </c>
      <c r="W200" s="36" t="str">
        <f t="shared" si="108"/>
        <v/>
      </c>
      <c r="X200" s="35" t="str">
        <f>IFERROR(VLOOKUP(W200,INSTRUCTION!$J$1:$K$101,2),"")</f>
        <v/>
      </c>
      <c r="Y200" s="36" t="str">
        <f t="shared" si="109"/>
        <v/>
      </c>
      <c r="Z200" s="18"/>
      <c r="AA200" s="18"/>
      <c r="AB200" s="36" t="str">
        <f t="shared" si="110"/>
        <v/>
      </c>
      <c r="AC200" s="18"/>
      <c r="AD200" s="36" t="str">
        <f t="shared" si="111"/>
        <v/>
      </c>
      <c r="AE200" s="18"/>
      <c r="AF200" s="36" t="str">
        <f t="shared" si="112"/>
        <v/>
      </c>
      <c r="AG200" s="36" t="str">
        <f t="shared" si="113"/>
        <v/>
      </c>
      <c r="AH200" s="35" t="str">
        <f>IFERROR(VLOOKUP(AG200,INSTRUCTION!$J$1:$K$101,2),"")</f>
        <v/>
      </c>
      <c r="AI200" s="36" t="str">
        <f t="shared" si="114"/>
        <v/>
      </c>
      <c r="AJ200" s="18"/>
      <c r="AK200" s="18"/>
      <c r="AL200" s="36" t="str">
        <f t="shared" si="115"/>
        <v/>
      </c>
      <c r="AM200" s="40"/>
      <c r="AN200" s="36" t="str">
        <f t="shared" si="116"/>
        <v/>
      </c>
      <c r="AO200" s="18"/>
      <c r="AP200" s="36" t="str">
        <f t="shared" si="117"/>
        <v/>
      </c>
      <c r="AQ200" s="36" t="str">
        <f t="shared" si="118"/>
        <v/>
      </c>
      <c r="AR200" s="35" t="str">
        <f>IFERROR(VLOOKUP(AQ200,INSTRUCTION!$J$1:$K$101,2),"")</f>
        <v/>
      </c>
      <c r="AS200" s="36" t="str">
        <f t="shared" si="119"/>
        <v/>
      </c>
      <c r="AT200" s="18"/>
      <c r="AU200" s="18"/>
      <c r="AV200" s="36" t="str">
        <f t="shared" si="120"/>
        <v/>
      </c>
      <c r="AW200" s="18"/>
      <c r="AX200" s="36" t="str">
        <f t="shared" si="121"/>
        <v/>
      </c>
      <c r="AY200" s="18"/>
      <c r="AZ200" s="36" t="str">
        <f t="shared" si="122"/>
        <v/>
      </c>
      <c r="BA200" s="36" t="str">
        <f t="shared" si="123"/>
        <v/>
      </c>
      <c r="BB200" s="35" t="str">
        <f>IFERROR(VLOOKUP(BA200,INSTRUCTION!$J$1:$K$101,2),"")</f>
        <v/>
      </c>
      <c r="BC200" s="36" t="str">
        <f t="shared" si="124"/>
        <v/>
      </c>
      <c r="BD200" s="18"/>
      <c r="BE200" s="40"/>
      <c r="BF200" s="36" t="str">
        <f t="shared" si="125"/>
        <v/>
      </c>
      <c r="BG200" s="18"/>
      <c r="BH200" s="36" t="str">
        <f t="shared" si="126"/>
        <v/>
      </c>
      <c r="BI200" s="18"/>
      <c r="BJ200" s="36" t="str">
        <f t="shared" si="127"/>
        <v/>
      </c>
      <c r="BK200" s="36" t="str">
        <f t="shared" si="128"/>
        <v/>
      </c>
      <c r="BL200" s="35" t="str">
        <f>IFERROR(VLOOKUP(BK200,INSTRUCTION!$J$1:$K$101,2),"")</f>
        <v/>
      </c>
      <c r="BM200" s="36" t="str">
        <f t="shared" si="129"/>
        <v/>
      </c>
      <c r="BN200" s="36" t="str">
        <f>IFERROR(SUMPRODUCT(LARGE((N200,W200,AG200,AQ200,BA200,BK200),{1,2,3,4,5})),"")</f>
        <v/>
      </c>
      <c r="BO200" s="36" t="str">
        <f t="shared" si="130"/>
        <v/>
      </c>
      <c r="BP200" s="36" t="str">
        <f t="shared" si="132"/>
        <v/>
      </c>
      <c r="BQ200" s="45" t="str">
        <f t="shared" si="131"/>
        <v/>
      </c>
    </row>
    <row r="201" spans="1:69" x14ac:dyDescent="0.3">
      <c r="A201" s="17">
        <v>199</v>
      </c>
      <c r="B201" s="18"/>
      <c r="C201" s="18"/>
      <c r="D201" s="19"/>
      <c r="E201" s="20"/>
      <c r="F201" s="21"/>
      <c r="G201" s="22"/>
      <c r="H201" s="31">
        <v>80</v>
      </c>
      <c r="I201" s="25">
        <v>20</v>
      </c>
      <c r="J201" s="40"/>
      <c r="K201" s="36" t="str">
        <f t="shared" si="100"/>
        <v/>
      </c>
      <c r="L201" s="18"/>
      <c r="M201" s="36" t="str">
        <f t="shared" si="101"/>
        <v/>
      </c>
      <c r="N201" s="36" t="str">
        <f t="shared" si="102"/>
        <v/>
      </c>
      <c r="O201" s="35" t="str">
        <f>IFERROR(VLOOKUP(N201,INSTRUCTION!$J$1:$K$101,2),"")</f>
        <v/>
      </c>
      <c r="P201" s="36" t="str">
        <f t="shared" si="103"/>
        <v/>
      </c>
      <c r="Q201" s="37" t="str">
        <f t="shared" si="104"/>
        <v/>
      </c>
      <c r="R201" s="36" t="str">
        <f t="shared" si="105"/>
        <v/>
      </c>
      <c r="S201" s="18"/>
      <c r="T201" s="36" t="str">
        <f t="shared" si="106"/>
        <v/>
      </c>
      <c r="U201" s="18"/>
      <c r="V201" s="36" t="str">
        <f t="shared" si="107"/>
        <v/>
      </c>
      <c r="W201" s="36" t="str">
        <f t="shared" si="108"/>
        <v/>
      </c>
      <c r="X201" s="35" t="str">
        <f>IFERROR(VLOOKUP(W201,INSTRUCTION!$J$1:$K$101,2),"")</f>
        <v/>
      </c>
      <c r="Y201" s="36" t="str">
        <f t="shared" si="109"/>
        <v/>
      </c>
      <c r="Z201" s="18"/>
      <c r="AA201" s="18"/>
      <c r="AB201" s="36" t="str">
        <f t="shared" si="110"/>
        <v/>
      </c>
      <c r="AC201" s="18"/>
      <c r="AD201" s="36" t="str">
        <f t="shared" si="111"/>
        <v/>
      </c>
      <c r="AE201" s="18"/>
      <c r="AF201" s="36" t="str">
        <f t="shared" si="112"/>
        <v/>
      </c>
      <c r="AG201" s="36" t="str">
        <f t="shared" si="113"/>
        <v/>
      </c>
      <c r="AH201" s="35" t="str">
        <f>IFERROR(VLOOKUP(AG201,INSTRUCTION!$J$1:$K$101,2),"")</f>
        <v/>
      </c>
      <c r="AI201" s="36" t="str">
        <f t="shared" si="114"/>
        <v/>
      </c>
      <c r="AJ201" s="18"/>
      <c r="AK201" s="18"/>
      <c r="AL201" s="36" t="str">
        <f t="shared" si="115"/>
        <v/>
      </c>
      <c r="AM201" s="40"/>
      <c r="AN201" s="36" t="str">
        <f t="shared" si="116"/>
        <v/>
      </c>
      <c r="AO201" s="18"/>
      <c r="AP201" s="36" t="str">
        <f t="shared" si="117"/>
        <v/>
      </c>
      <c r="AQ201" s="36" t="str">
        <f t="shared" si="118"/>
        <v/>
      </c>
      <c r="AR201" s="35" t="str">
        <f>IFERROR(VLOOKUP(AQ201,INSTRUCTION!$J$1:$K$101,2),"")</f>
        <v/>
      </c>
      <c r="AS201" s="36" t="str">
        <f t="shared" si="119"/>
        <v/>
      </c>
      <c r="AT201" s="18"/>
      <c r="AU201" s="18"/>
      <c r="AV201" s="36" t="str">
        <f t="shared" si="120"/>
        <v/>
      </c>
      <c r="AW201" s="18"/>
      <c r="AX201" s="36" t="str">
        <f t="shared" si="121"/>
        <v/>
      </c>
      <c r="AY201" s="18"/>
      <c r="AZ201" s="36" t="str">
        <f t="shared" si="122"/>
        <v/>
      </c>
      <c r="BA201" s="36" t="str">
        <f t="shared" si="123"/>
        <v/>
      </c>
      <c r="BB201" s="35" t="str">
        <f>IFERROR(VLOOKUP(BA201,INSTRUCTION!$J$1:$K$101,2),"")</f>
        <v/>
      </c>
      <c r="BC201" s="36" t="str">
        <f t="shared" si="124"/>
        <v/>
      </c>
      <c r="BD201" s="18"/>
      <c r="BE201" s="40"/>
      <c r="BF201" s="36" t="str">
        <f t="shared" si="125"/>
        <v/>
      </c>
      <c r="BG201" s="18"/>
      <c r="BH201" s="36" t="str">
        <f t="shared" si="126"/>
        <v/>
      </c>
      <c r="BI201" s="18"/>
      <c r="BJ201" s="36" t="str">
        <f t="shared" si="127"/>
        <v/>
      </c>
      <c r="BK201" s="36" t="str">
        <f t="shared" si="128"/>
        <v/>
      </c>
      <c r="BL201" s="35" t="str">
        <f>IFERROR(VLOOKUP(BK201,INSTRUCTION!$J$1:$K$101,2),"")</f>
        <v/>
      </c>
      <c r="BM201" s="36" t="str">
        <f t="shared" si="129"/>
        <v/>
      </c>
      <c r="BN201" s="36" t="str">
        <f>IFERROR(SUMPRODUCT(LARGE((N201,W201,AG201,AQ201,BA201,BK201),{1,2,3,4,5})),"")</f>
        <v/>
      </c>
      <c r="BO201" s="36" t="str">
        <f t="shared" si="130"/>
        <v/>
      </c>
      <c r="BP201" s="36" t="str">
        <f t="shared" si="132"/>
        <v/>
      </c>
      <c r="BQ201" s="45" t="str">
        <f t="shared" si="131"/>
        <v/>
      </c>
    </row>
    <row r="202" spans="1:69" x14ac:dyDescent="0.3">
      <c r="A202" s="17">
        <v>200</v>
      </c>
      <c r="B202" s="18"/>
      <c r="C202" s="18"/>
      <c r="D202" s="19"/>
      <c r="E202" s="20"/>
      <c r="F202" s="21"/>
      <c r="G202" s="22"/>
      <c r="H202" s="31">
        <v>80</v>
      </c>
      <c r="I202" s="25">
        <v>20</v>
      </c>
      <c r="J202" s="40"/>
      <c r="K202" s="36" t="str">
        <f t="shared" si="100"/>
        <v/>
      </c>
      <c r="L202" s="18"/>
      <c r="M202" s="36" t="str">
        <f t="shared" si="101"/>
        <v/>
      </c>
      <c r="N202" s="36" t="str">
        <f t="shared" si="102"/>
        <v/>
      </c>
      <c r="O202" s="35" t="str">
        <f>IFERROR(VLOOKUP(N202,INSTRUCTION!$J$1:$K$101,2),"")</f>
        <v/>
      </c>
      <c r="P202" s="36" t="str">
        <f t="shared" si="103"/>
        <v/>
      </c>
      <c r="Q202" s="37" t="str">
        <f t="shared" si="104"/>
        <v/>
      </c>
      <c r="R202" s="36" t="str">
        <f t="shared" si="105"/>
        <v/>
      </c>
      <c r="S202" s="18"/>
      <c r="T202" s="36" t="str">
        <f t="shared" si="106"/>
        <v/>
      </c>
      <c r="U202" s="18"/>
      <c r="V202" s="36" t="str">
        <f t="shared" si="107"/>
        <v/>
      </c>
      <c r="W202" s="36" t="str">
        <f t="shared" si="108"/>
        <v/>
      </c>
      <c r="X202" s="35" t="str">
        <f>IFERROR(VLOOKUP(W202,INSTRUCTION!$J$1:$K$101,2),"")</f>
        <v/>
      </c>
      <c r="Y202" s="36" t="str">
        <f t="shared" si="109"/>
        <v/>
      </c>
      <c r="Z202" s="18"/>
      <c r="AA202" s="18"/>
      <c r="AB202" s="36" t="str">
        <f t="shared" si="110"/>
        <v/>
      </c>
      <c r="AC202" s="18"/>
      <c r="AD202" s="36" t="str">
        <f t="shared" si="111"/>
        <v/>
      </c>
      <c r="AE202" s="18"/>
      <c r="AF202" s="36" t="str">
        <f t="shared" si="112"/>
        <v/>
      </c>
      <c r="AG202" s="36" t="str">
        <f t="shared" si="113"/>
        <v/>
      </c>
      <c r="AH202" s="35" t="str">
        <f>IFERROR(VLOOKUP(AG202,INSTRUCTION!$J$1:$K$101,2),"")</f>
        <v/>
      </c>
      <c r="AI202" s="36" t="str">
        <f t="shared" si="114"/>
        <v/>
      </c>
      <c r="AJ202" s="18"/>
      <c r="AK202" s="18"/>
      <c r="AL202" s="36" t="str">
        <f t="shared" si="115"/>
        <v/>
      </c>
      <c r="AM202" s="40"/>
      <c r="AN202" s="36" t="str">
        <f t="shared" si="116"/>
        <v/>
      </c>
      <c r="AO202" s="18"/>
      <c r="AP202" s="36" t="str">
        <f t="shared" si="117"/>
        <v/>
      </c>
      <c r="AQ202" s="36" t="str">
        <f t="shared" si="118"/>
        <v/>
      </c>
      <c r="AR202" s="35" t="str">
        <f>IFERROR(VLOOKUP(AQ202,INSTRUCTION!$J$1:$K$101,2),"")</f>
        <v/>
      </c>
      <c r="AS202" s="36" t="str">
        <f t="shared" si="119"/>
        <v/>
      </c>
      <c r="AT202" s="18"/>
      <c r="AU202" s="18"/>
      <c r="AV202" s="36" t="str">
        <f t="shared" si="120"/>
        <v/>
      </c>
      <c r="AW202" s="18"/>
      <c r="AX202" s="36" t="str">
        <f t="shared" si="121"/>
        <v/>
      </c>
      <c r="AY202" s="18"/>
      <c r="AZ202" s="36" t="str">
        <f t="shared" si="122"/>
        <v/>
      </c>
      <c r="BA202" s="36" t="str">
        <f t="shared" si="123"/>
        <v/>
      </c>
      <c r="BB202" s="35" t="str">
        <f>IFERROR(VLOOKUP(BA202,INSTRUCTION!$J$1:$K$101,2),"")</f>
        <v/>
      </c>
      <c r="BC202" s="36" t="str">
        <f t="shared" si="124"/>
        <v/>
      </c>
      <c r="BD202" s="18"/>
      <c r="BE202" s="40"/>
      <c r="BF202" s="36" t="str">
        <f t="shared" si="125"/>
        <v/>
      </c>
      <c r="BG202" s="18"/>
      <c r="BH202" s="36" t="str">
        <f t="shared" si="126"/>
        <v/>
      </c>
      <c r="BI202" s="18"/>
      <c r="BJ202" s="36" t="str">
        <f t="shared" si="127"/>
        <v/>
      </c>
      <c r="BK202" s="36" t="str">
        <f t="shared" si="128"/>
        <v/>
      </c>
      <c r="BL202" s="35" t="str">
        <f>IFERROR(VLOOKUP(BK202,INSTRUCTION!$J$1:$K$101,2),"")</f>
        <v/>
      </c>
      <c r="BM202" s="36" t="str">
        <f t="shared" si="129"/>
        <v/>
      </c>
      <c r="BN202" s="36" t="str">
        <f>IFERROR(SUMPRODUCT(LARGE((N202,W202,AG202,AQ202,BA202,BK202),{1,2,3,4,5})),"")</f>
        <v/>
      </c>
      <c r="BO202" s="36" t="str">
        <f t="shared" si="130"/>
        <v/>
      </c>
      <c r="BP202" s="36" t="str">
        <f t="shared" si="132"/>
        <v/>
      </c>
      <c r="BQ202" s="45" t="str">
        <f t="shared" si="131"/>
        <v/>
      </c>
    </row>
    <row r="203" spans="1:69" x14ac:dyDescent="0.3">
      <c r="A203" s="17">
        <v>201</v>
      </c>
      <c r="B203" s="18"/>
      <c r="C203" s="18"/>
      <c r="D203" s="19"/>
      <c r="E203" s="20"/>
      <c r="F203" s="21"/>
      <c r="G203" s="22"/>
      <c r="H203" s="31">
        <v>80</v>
      </c>
      <c r="I203" s="25">
        <v>20</v>
      </c>
      <c r="J203" s="40"/>
      <c r="K203" s="36" t="str">
        <f t="shared" si="100"/>
        <v/>
      </c>
      <c r="L203" s="18"/>
      <c r="M203" s="36" t="str">
        <f t="shared" si="101"/>
        <v/>
      </c>
      <c r="N203" s="36" t="str">
        <f t="shared" si="102"/>
        <v/>
      </c>
      <c r="O203" s="35" t="str">
        <f>IFERROR(VLOOKUP(N203,INSTRUCTION!$J$1:$K$101,2),"")</f>
        <v/>
      </c>
      <c r="P203" s="36" t="str">
        <f t="shared" si="103"/>
        <v/>
      </c>
      <c r="Q203" s="37" t="str">
        <f t="shared" si="104"/>
        <v/>
      </c>
      <c r="R203" s="36" t="str">
        <f t="shared" si="105"/>
        <v/>
      </c>
      <c r="S203" s="18"/>
      <c r="T203" s="36" t="str">
        <f t="shared" si="106"/>
        <v/>
      </c>
      <c r="U203" s="18"/>
      <c r="V203" s="36" t="str">
        <f t="shared" si="107"/>
        <v/>
      </c>
      <c r="W203" s="36" t="str">
        <f t="shared" si="108"/>
        <v/>
      </c>
      <c r="X203" s="35" t="str">
        <f>IFERROR(VLOOKUP(W203,INSTRUCTION!$J$1:$K$101,2),"")</f>
        <v/>
      </c>
      <c r="Y203" s="36" t="str">
        <f t="shared" si="109"/>
        <v/>
      </c>
      <c r="Z203" s="18"/>
      <c r="AA203" s="18"/>
      <c r="AB203" s="36" t="str">
        <f t="shared" si="110"/>
        <v/>
      </c>
      <c r="AC203" s="18"/>
      <c r="AD203" s="36" t="str">
        <f t="shared" si="111"/>
        <v/>
      </c>
      <c r="AE203" s="18"/>
      <c r="AF203" s="36" t="str">
        <f t="shared" si="112"/>
        <v/>
      </c>
      <c r="AG203" s="36" t="str">
        <f t="shared" si="113"/>
        <v/>
      </c>
      <c r="AH203" s="35" t="str">
        <f>IFERROR(VLOOKUP(AG203,INSTRUCTION!$J$1:$K$101,2),"")</f>
        <v/>
      </c>
      <c r="AI203" s="36" t="str">
        <f t="shared" si="114"/>
        <v/>
      </c>
      <c r="AJ203" s="18"/>
      <c r="AK203" s="18"/>
      <c r="AL203" s="36" t="str">
        <f t="shared" si="115"/>
        <v/>
      </c>
      <c r="AM203" s="40"/>
      <c r="AN203" s="36" t="str">
        <f t="shared" si="116"/>
        <v/>
      </c>
      <c r="AO203" s="18"/>
      <c r="AP203" s="36" t="str">
        <f t="shared" si="117"/>
        <v/>
      </c>
      <c r="AQ203" s="36" t="str">
        <f t="shared" si="118"/>
        <v/>
      </c>
      <c r="AR203" s="35" t="str">
        <f>IFERROR(VLOOKUP(AQ203,INSTRUCTION!$J$1:$K$101,2),"")</f>
        <v/>
      </c>
      <c r="AS203" s="36" t="str">
        <f t="shared" si="119"/>
        <v/>
      </c>
      <c r="AT203" s="18"/>
      <c r="AU203" s="18"/>
      <c r="AV203" s="36" t="str">
        <f t="shared" si="120"/>
        <v/>
      </c>
      <c r="AW203" s="18"/>
      <c r="AX203" s="36" t="str">
        <f t="shared" si="121"/>
        <v/>
      </c>
      <c r="AY203" s="18"/>
      <c r="AZ203" s="36" t="str">
        <f t="shared" si="122"/>
        <v/>
      </c>
      <c r="BA203" s="36" t="str">
        <f t="shared" si="123"/>
        <v/>
      </c>
      <c r="BB203" s="35" t="str">
        <f>IFERROR(VLOOKUP(BA203,INSTRUCTION!$J$1:$K$101,2),"")</f>
        <v/>
      </c>
      <c r="BC203" s="36" t="str">
        <f t="shared" si="124"/>
        <v/>
      </c>
      <c r="BD203" s="18"/>
      <c r="BE203" s="40"/>
      <c r="BF203" s="36" t="str">
        <f t="shared" si="125"/>
        <v/>
      </c>
      <c r="BG203" s="18"/>
      <c r="BH203" s="36" t="str">
        <f t="shared" si="126"/>
        <v/>
      </c>
      <c r="BI203" s="18"/>
      <c r="BJ203" s="36" t="str">
        <f t="shared" si="127"/>
        <v/>
      </c>
      <c r="BK203" s="36" t="str">
        <f t="shared" si="128"/>
        <v/>
      </c>
      <c r="BL203" s="35" t="str">
        <f>IFERROR(VLOOKUP(BK203,INSTRUCTION!$J$1:$K$101,2),"")</f>
        <v/>
      </c>
      <c r="BM203" s="36" t="str">
        <f t="shared" si="129"/>
        <v/>
      </c>
      <c r="BN203" s="36" t="str">
        <f>IFERROR(SUMPRODUCT(LARGE((N203,W203,AG203,AQ203,BA203,BK203),{1,2,3,4,5})),"")</f>
        <v/>
      </c>
      <c r="BO203" s="36" t="str">
        <f t="shared" si="130"/>
        <v/>
      </c>
      <c r="BP203" s="36" t="str">
        <f t="shared" si="132"/>
        <v/>
      </c>
      <c r="BQ203" s="45" t="str">
        <f t="shared" si="131"/>
        <v/>
      </c>
    </row>
    <row r="204" spans="1:69" x14ac:dyDescent="0.3">
      <c r="A204" s="17">
        <v>202</v>
      </c>
      <c r="B204" s="18"/>
      <c r="C204" s="18"/>
      <c r="D204" s="19"/>
      <c r="E204" s="20"/>
      <c r="F204" s="21"/>
      <c r="G204" s="22"/>
      <c r="H204" s="31">
        <v>80</v>
      </c>
      <c r="I204" s="25">
        <v>20</v>
      </c>
      <c r="J204" s="40"/>
      <c r="K204" s="36" t="str">
        <f t="shared" si="100"/>
        <v/>
      </c>
      <c r="L204" s="18"/>
      <c r="M204" s="36" t="str">
        <f t="shared" si="101"/>
        <v/>
      </c>
      <c r="N204" s="36" t="str">
        <f t="shared" si="102"/>
        <v/>
      </c>
      <c r="O204" s="35" t="str">
        <f>IFERROR(VLOOKUP(N204,INSTRUCTION!$J$1:$K$101,2),"")</f>
        <v/>
      </c>
      <c r="P204" s="36" t="str">
        <f t="shared" si="103"/>
        <v/>
      </c>
      <c r="Q204" s="37" t="str">
        <f t="shared" si="104"/>
        <v/>
      </c>
      <c r="R204" s="36" t="str">
        <f t="shared" si="105"/>
        <v/>
      </c>
      <c r="S204" s="18"/>
      <c r="T204" s="36" t="str">
        <f t="shared" si="106"/>
        <v/>
      </c>
      <c r="U204" s="18"/>
      <c r="V204" s="36" t="str">
        <f t="shared" si="107"/>
        <v/>
      </c>
      <c r="W204" s="36" t="str">
        <f t="shared" si="108"/>
        <v/>
      </c>
      <c r="X204" s="35" t="str">
        <f>IFERROR(VLOOKUP(W204,INSTRUCTION!$J$1:$K$101,2),"")</f>
        <v/>
      </c>
      <c r="Y204" s="36" t="str">
        <f t="shared" si="109"/>
        <v/>
      </c>
      <c r="Z204" s="18"/>
      <c r="AA204" s="18"/>
      <c r="AB204" s="36" t="str">
        <f t="shared" si="110"/>
        <v/>
      </c>
      <c r="AC204" s="18"/>
      <c r="AD204" s="36" t="str">
        <f t="shared" si="111"/>
        <v/>
      </c>
      <c r="AE204" s="18"/>
      <c r="AF204" s="36" t="str">
        <f t="shared" si="112"/>
        <v/>
      </c>
      <c r="AG204" s="36" t="str">
        <f t="shared" si="113"/>
        <v/>
      </c>
      <c r="AH204" s="35" t="str">
        <f>IFERROR(VLOOKUP(AG204,INSTRUCTION!$J$1:$K$101,2),"")</f>
        <v/>
      </c>
      <c r="AI204" s="36" t="str">
        <f t="shared" si="114"/>
        <v/>
      </c>
      <c r="AJ204" s="18"/>
      <c r="AK204" s="18"/>
      <c r="AL204" s="36" t="str">
        <f t="shared" si="115"/>
        <v/>
      </c>
      <c r="AM204" s="40"/>
      <c r="AN204" s="36" t="str">
        <f t="shared" si="116"/>
        <v/>
      </c>
      <c r="AO204" s="18"/>
      <c r="AP204" s="36" t="str">
        <f t="shared" si="117"/>
        <v/>
      </c>
      <c r="AQ204" s="36" t="str">
        <f t="shared" si="118"/>
        <v/>
      </c>
      <c r="AR204" s="35" t="str">
        <f>IFERROR(VLOOKUP(AQ204,INSTRUCTION!$J$1:$K$101,2),"")</f>
        <v/>
      </c>
      <c r="AS204" s="36" t="str">
        <f t="shared" si="119"/>
        <v/>
      </c>
      <c r="AT204" s="18"/>
      <c r="AU204" s="18"/>
      <c r="AV204" s="36" t="str">
        <f t="shared" si="120"/>
        <v/>
      </c>
      <c r="AW204" s="18"/>
      <c r="AX204" s="36" t="str">
        <f t="shared" si="121"/>
        <v/>
      </c>
      <c r="AY204" s="18"/>
      <c r="AZ204" s="36" t="str">
        <f t="shared" si="122"/>
        <v/>
      </c>
      <c r="BA204" s="36" t="str">
        <f t="shared" si="123"/>
        <v/>
      </c>
      <c r="BB204" s="35" t="str">
        <f>IFERROR(VLOOKUP(BA204,INSTRUCTION!$J$1:$K$101,2),"")</f>
        <v/>
      </c>
      <c r="BC204" s="36" t="str">
        <f t="shared" si="124"/>
        <v/>
      </c>
      <c r="BD204" s="18"/>
      <c r="BE204" s="40"/>
      <c r="BF204" s="36" t="str">
        <f t="shared" si="125"/>
        <v/>
      </c>
      <c r="BG204" s="18"/>
      <c r="BH204" s="36" t="str">
        <f t="shared" si="126"/>
        <v/>
      </c>
      <c r="BI204" s="18"/>
      <c r="BJ204" s="36" t="str">
        <f t="shared" si="127"/>
        <v/>
      </c>
      <c r="BK204" s="36" t="str">
        <f t="shared" si="128"/>
        <v/>
      </c>
      <c r="BL204" s="35" t="str">
        <f>IFERROR(VLOOKUP(BK204,INSTRUCTION!$J$1:$K$101,2),"")</f>
        <v/>
      </c>
      <c r="BM204" s="36" t="str">
        <f t="shared" si="129"/>
        <v/>
      </c>
      <c r="BN204" s="36" t="str">
        <f>IFERROR(SUMPRODUCT(LARGE((N204,W204,AG204,AQ204,BA204,BK204),{1,2,3,4,5})),"")</f>
        <v/>
      </c>
      <c r="BO204" s="36" t="str">
        <f t="shared" si="130"/>
        <v/>
      </c>
      <c r="BP204" s="36" t="str">
        <f t="shared" si="132"/>
        <v/>
      </c>
      <c r="BQ204" s="45" t="str">
        <f t="shared" si="131"/>
        <v/>
      </c>
    </row>
    <row r="205" spans="1:69" x14ac:dyDescent="0.3">
      <c r="A205" s="17">
        <v>203</v>
      </c>
      <c r="B205" s="18"/>
      <c r="C205" s="18"/>
      <c r="D205" s="19"/>
      <c r="E205" s="20"/>
      <c r="F205" s="21"/>
      <c r="G205" s="22"/>
      <c r="H205" s="31">
        <v>80</v>
      </c>
      <c r="I205" s="25">
        <v>20</v>
      </c>
      <c r="J205" s="40"/>
      <c r="K205" s="36" t="str">
        <f t="shared" si="100"/>
        <v/>
      </c>
      <c r="L205" s="18"/>
      <c r="M205" s="36" t="str">
        <f t="shared" si="101"/>
        <v/>
      </c>
      <c r="N205" s="36" t="str">
        <f t="shared" si="102"/>
        <v/>
      </c>
      <c r="O205" s="35" t="str">
        <f>IFERROR(VLOOKUP(N205,INSTRUCTION!$J$1:$K$101,2),"")</f>
        <v/>
      </c>
      <c r="P205" s="36" t="str">
        <f t="shared" si="103"/>
        <v/>
      </c>
      <c r="Q205" s="37" t="str">
        <f t="shared" si="104"/>
        <v/>
      </c>
      <c r="R205" s="36" t="str">
        <f t="shared" si="105"/>
        <v/>
      </c>
      <c r="S205" s="18"/>
      <c r="T205" s="36" t="str">
        <f t="shared" si="106"/>
        <v/>
      </c>
      <c r="U205" s="18"/>
      <c r="V205" s="36" t="str">
        <f t="shared" si="107"/>
        <v/>
      </c>
      <c r="W205" s="36" t="str">
        <f t="shared" si="108"/>
        <v/>
      </c>
      <c r="X205" s="35" t="str">
        <f>IFERROR(VLOOKUP(W205,INSTRUCTION!$J$1:$K$101,2),"")</f>
        <v/>
      </c>
      <c r="Y205" s="36" t="str">
        <f t="shared" si="109"/>
        <v/>
      </c>
      <c r="Z205" s="18"/>
      <c r="AA205" s="18"/>
      <c r="AB205" s="36" t="str">
        <f t="shared" si="110"/>
        <v/>
      </c>
      <c r="AC205" s="18"/>
      <c r="AD205" s="36" t="str">
        <f t="shared" si="111"/>
        <v/>
      </c>
      <c r="AE205" s="18"/>
      <c r="AF205" s="36" t="str">
        <f t="shared" si="112"/>
        <v/>
      </c>
      <c r="AG205" s="36" t="str">
        <f t="shared" si="113"/>
        <v/>
      </c>
      <c r="AH205" s="35" t="str">
        <f>IFERROR(VLOOKUP(AG205,INSTRUCTION!$J$1:$K$101,2),"")</f>
        <v/>
      </c>
      <c r="AI205" s="36" t="str">
        <f t="shared" si="114"/>
        <v/>
      </c>
      <c r="AJ205" s="18"/>
      <c r="AK205" s="18"/>
      <c r="AL205" s="36" t="str">
        <f t="shared" si="115"/>
        <v/>
      </c>
      <c r="AM205" s="40"/>
      <c r="AN205" s="36" t="str">
        <f t="shared" si="116"/>
        <v/>
      </c>
      <c r="AO205" s="18"/>
      <c r="AP205" s="36" t="str">
        <f t="shared" si="117"/>
        <v/>
      </c>
      <c r="AQ205" s="36" t="str">
        <f t="shared" si="118"/>
        <v/>
      </c>
      <c r="AR205" s="35" t="str">
        <f>IFERROR(VLOOKUP(AQ205,INSTRUCTION!$J$1:$K$101,2),"")</f>
        <v/>
      </c>
      <c r="AS205" s="36" t="str">
        <f t="shared" si="119"/>
        <v/>
      </c>
      <c r="AT205" s="18"/>
      <c r="AU205" s="18"/>
      <c r="AV205" s="36" t="str">
        <f t="shared" si="120"/>
        <v/>
      </c>
      <c r="AW205" s="18"/>
      <c r="AX205" s="36" t="str">
        <f t="shared" si="121"/>
        <v/>
      </c>
      <c r="AY205" s="18"/>
      <c r="AZ205" s="36" t="str">
        <f t="shared" si="122"/>
        <v/>
      </c>
      <c r="BA205" s="36" t="str">
        <f t="shared" si="123"/>
        <v/>
      </c>
      <c r="BB205" s="35" t="str">
        <f>IFERROR(VLOOKUP(BA205,INSTRUCTION!$J$1:$K$101,2),"")</f>
        <v/>
      </c>
      <c r="BC205" s="36" t="str">
        <f t="shared" si="124"/>
        <v/>
      </c>
      <c r="BD205" s="18"/>
      <c r="BE205" s="40"/>
      <c r="BF205" s="36" t="str">
        <f t="shared" si="125"/>
        <v/>
      </c>
      <c r="BG205" s="18"/>
      <c r="BH205" s="36" t="str">
        <f t="shared" si="126"/>
        <v/>
      </c>
      <c r="BI205" s="18"/>
      <c r="BJ205" s="36" t="str">
        <f t="shared" si="127"/>
        <v/>
      </c>
      <c r="BK205" s="36" t="str">
        <f t="shared" si="128"/>
        <v/>
      </c>
      <c r="BL205" s="35" t="str">
        <f>IFERROR(VLOOKUP(BK205,INSTRUCTION!$J$1:$K$101,2),"")</f>
        <v/>
      </c>
      <c r="BM205" s="36" t="str">
        <f t="shared" si="129"/>
        <v/>
      </c>
      <c r="BN205" s="36" t="str">
        <f>IFERROR(SUMPRODUCT(LARGE((N205,W205,AG205,AQ205,BA205,BK205),{1,2,3,4,5})),"")</f>
        <v/>
      </c>
      <c r="BO205" s="36" t="str">
        <f t="shared" si="130"/>
        <v/>
      </c>
      <c r="BP205" s="36" t="str">
        <f t="shared" si="132"/>
        <v/>
      </c>
      <c r="BQ205" s="45" t="str">
        <f t="shared" si="131"/>
        <v/>
      </c>
    </row>
    <row r="206" spans="1:69" x14ac:dyDescent="0.3">
      <c r="A206" s="17">
        <v>204</v>
      </c>
      <c r="B206" s="18"/>
      <c r="C206" s="18"/>
      <c r="D206" s="19"/>
      <c r="E206" s="20"/>
      <c r="F206" s="21"/>
      <c r="G206" s="22"/>
      <c r="H206" s="31">
        <v>80</v>
      </c>
      <c r="I206" s="25">
        <v>20</v>
      </c>
      <c r="J206" s="40"/>
      <c r="K206" s="36" t="str">
        <f t="shared" si="100"/>
        <v/>
      </c>
      <c r="L206" s="18"/>
      <c r="M206" s="36" t="str">
        <f t="shared" si="101"/>
        <v/>
      </c>
      <c r="N206" s="36" t="str">
        <f t="shared" si="102"/>
        <v/>
      </c>
      <c r="O206" s="35" t="str">
        <f>IFERROR(VLOOKUP(N206,INSTRUCTION!$J$1:$K$101,2),"")</f>
        <v/>
      </c>
      <c r="P206" s="36" t="str">
        <f t="shared" si="103"/>
        <v/>
      </c>
      <c r="Q206" s="37" t="str">
        <f t="shared" si="104"/>
        <v/>
      </c>
      <c r="R206" s="36" t="str">
        <f t="shared" si="105"/>
        <v/>
      </c>
      <c r="S206" s="18"/>
      <c r="T206" s="36" t="str">
        <f t="shared" si="106"/>
        <v/>
      </c>
      <c r="U206" s="18"/>
      <c r="V206" s="36" t="str">
        <f t="shared" si="107"/>
        <v/>
      </c>
      <c r="W206" s="36" t="str">
        <f t="shared" si="108"/>
        <v/>
      </c>
      <c r="X206" s="35" t="str">
        <f>IFERROR(VLOOKUP(W206,INSTRUCTION!$J$1:$K$101,2),"")</f>
        <v/>
      </c>
      <c r="Y206" s="36" t="str">
        <f t="shared" si="109"/>
        <v/>
      </c>
      <c r="Z206" s="18"/>
      <c r="AA206" s="18"/>
      <c r="AB206" s="36" t="str">
        <f t="shared" si="110"/>
        <v/>
      </c>
      <c r="AC206" s="18"/>
      <c r="AD206" s="36" t="str">
        <f t="shared" si="111"/>
        <v/>
      </c>
      <c r="AE206" s="18"/>
      <c r="AF206" s="36" t="str">
        <f t="shared" si="112"/>
        <v/>
      </c>
      <c r="AG206" s="36" t="str">
        <f t="shared" si="113"/>
        <v/>
      </c>
      <c r="AH206" s="35" t="str">
        <f>IFERROR(VLOOKUP(AG206,INSTRUCTION!$J$1:$K$101,2),"")</f>
        <v/>
      </c>
      <c r="AI206" s="36" t="str">
        <f t="shared" si="114"/>
        <v/>
      </c>
      <c r="AJ206" s="18"/>
      <c r="AK206" s="18"/>
      <c r="AL206" s="36" t="str">
        <f t="shared" si="115"/>
        <v/>
      </c>
      <c r="AM206" s="40"/>
      <c r="AN206" s="36" t="str">
        <f t="shared" si="116"/>
        <v/>
      </c>
      <c r="AO206" s="18"/>
      <c r="AP206" s="36" t="str">
        <f t="shared" si="117"/>
        <v/>
      </c>
      <c r="AQ206" s="36" t="str">
        <f t="shared" si="118"/>
        <v/>
      </c>
      <c r="AR206" s="35" t="str">
        <f>IFERROR(VLOOKUP(AQ206,INSTRUCTION!$J$1:$K$101,2),"")</f>
        <v/>
      </c>
      <c r="AS206" s="36" t="str">
        <f t="shared" si="119"/>
        <v/>
      </c>
      <c r="AT206" s="18"/>
      <c r="AU206" s="18"/>
      <c r="AV206" s="36" t="str">
        <f t="shared" si="120"/>
        <v/>
      </c>
      <c r="AW206" s="18"/>
      <c r="AX206" s="36" t="str">
        <f t="shared" si="121"/>
        <v/>
      </c>
      <c r="AY206" s="18"/>
      <c r="AZ206" s="36" t="str">
        <f t="shared" si="122"/>
        <v/>
      </c>
      <c r="BA206" s="36" t="str">
        <f t="shared" si="123"/>
        <v/>
      </c>
      <c r="BB206" s="35" t="str">
        <f>IFERROR(VLOOKUP(BA206,INSTRUCTION!$J$1:$K$101,2),"")</f>
        <v/>
      </c>
      <c r="BC206" s="36" t="str">
        <f t="shared" si="124"/>
        <v/>
      </c>
      <c r="BD206" s="18"/>
      <c r="BE206" s="40"/>
      <c r="BF206" s="36" t="str">
        <f t="shared" si="125"/>
        <v/>
      </c>
      <c r="BG206" s="18"/>
      <c r="BH206" s="36" t="str">
        <f t="shared" si="126"/>
        <v/>
      </c>
      <c r="BI206" s="18"/>
      <c r="BJ206" s="36" t="str">
        <f t="shared" si="127"/>
        <v/>
      </c>
      <c r="BK206" s="36" t="str">
        <f t="shared" si="128"/>
        <v/>
      </c>
      <c r="BL206" s="35" t="str">
        <f>IFERROR(VLOOKUP(BK206,INSTRUCTION!$J$1:$K$101,2),"")</f>
        <v/>
      </c>
      <c r="BM206" s="36" t="str">
        <f t="shared" si="129"/>
        <v/>
      </c>
      <c r="BN206" s="36" t="str">
        <f>IFERROR(SUMPRODUCT(LARGE((N206,W206,AG206,AQ206,BA206,BK206),{1,2,3,4,5})),"")</f>
        <v/>
      </c>
      <c r="BO206" s="36" t="str">
        <f t="shared" si="130"/>
        <v/>
      </c>
      <c r="BP206" s="36" t="str">
        <f t="shared" si="132"/>
        <v/>
      </c>
      <c r="BQ206" s="45" t="str">
        <f t="shared" si="131"/>
        <v/>
      </c>
    </row>
    <row r="207" spans="1:69" x14ac:dyDescent="0.3">
      <c r="A207" s="17">
        <v>205</v>
      </c>
      <c r="B207" s="18"/>
      <c r="C207" s="18"/>
      <c r="D207" s="19"/>
      <c r="E207" s="20"/>
      <c r="F207" s="21"/>
      <c r="G207" s="22"/>
      <c r="H207" s="31">
        <v>80</v>
      </c>
      <c r="I207" s="25">
        <v>20</v>
      </c>
      <c r="J207" s="40"/>
      <c r="K207" s="36" t="str">
        <f t="shared" si="100"/>
        <v/>
      </c>
      <c r="L207" s="18"/>
      <c r="M207" s="36" t="str">
        <f t="shared" si="101"/>
        <v/>
      </c>
      <c r="N207" s="36" t="str">
        <f t="shared" si="102"/>
        <v/>
      </c>
      <c r="O207" s="35" t="str">
        <f>IFERROR(VLOOKUP(N207,INSTRUCTION!$J$1:$K$101,2),"")</f>
        <v/>
      </c>
      <c r="P207" s="36" t="str">
        <f t="shared" si="103"/>
        <v/>
      </c>
      <c r="Q207" s="37" t="str">
        <f t="shared" si="104"/>
        <v/>
      </c>
      <c r="R207" s="36" t="str">
        <f t="shared" si="105"/>
        <v/>
      </c>
      <c r="S207" s="18"/>
      <c r="T207" s="36" t="str">
        <f t="shared" si="106"/>
        <v/>
      </c>
      <c r="U207" s="18"/>
      <c r="V207" s="36" t="str">
        <f t="shared" si="107"/>
        <v/>
      </c>
      <c r="W207" s="36" t="str">
        <f t="shared" si="108"/>
        <v/>
      </c>
      <c r="X207" s="35" t="str">
        <f>IFERROR(VLOOKUP(W207,INSTRUCTION!$J$1:$K$101,2),"")</f>
        <v/>
      </c>
      <c r="Y207" s="36" t="str">
        <f t="shared" si="109"/>
        <v/>
      </c>
      <c r="Z207" s="18"/>
      <c r="AA207" s="18"/>
      <c r="AB207" s="36" t="str">
        <f t="shared" si="110"/>
        <v/>
      </c>
      <c r="AC207" s="18"/>
      <c r="AD207" s="36" t="str">
        <f t="shared" si="111"/>
        <v/>
      </c>
      <c r="AE207" s="18"/>
      <c r="AF207" s="36" t="str">
        <f t="shared" si="112"/>
        <v/>
      </c>
      <c r="AG207" s="36" t="str">
        <f t="shared" si="113"/>
        <v/>
      </c>
      <c r="AH207" s="35" t="str">
        <f>IFERROR(VLOOKUP(AG207,INSTRUCTION!$J$1:$K$101,2),"")</f>
        <v/>
      </c>
      <c r="AI207" s="36" t="str">
        <f t="shared" si="114"/>
        <v/>
      </c>
      <c r="AJ207" s="18"/>
      <c r="AK207" s="18"/>
      <c r="AL207" s="36" t="str">
        <f t="shared" si="115"/>
        <v/>
      </c>
      <c r="AM207" s="40"/>
      <c r="AN207" s="36" t="str">
        <f t="shared" si="116"/>
        <v/>
      </c>
      <c r="AO207" s="18"/>
      <c r="AP207" s="36" t="str">
        <f t="shared" si="117"/>
        <v/>
      </c>
      <c r="AQ207" s="36" t="str">
        <f t="shared" si="118"/>
        <v/>
      </c>
      <c r="AR207" s="35" t="str">
        <f>IFERROR(VLOOKUP(AQ207,INSTRUCTION!$J$1:$K$101,2),"")</f>
        <v/>
      </c>
      <c r="AS207" s="36" t="str">
        <f t="shared" si="119"/>
        <v/>
      </c>
      <c r="AT207" s="18"/>
      <c r="AU207" s="18"/>
      <c r="AV207" s="36" t="str">
        <f t="shared" si="120"/>
        <v/>
      </c>
      <c r="AW207" s="18"/>
      <c r="AX207" s="36" t="str">
        <f t="shared" si="121"/>
        <v/>
      </c>
      <c r="AY207" s="18"/>
      <c r="AZ207" s="36" t="str">
        <f t="shared" si="122"/>
        <v/>
      </c>
      <c r="BA207" s="36" t="str">
        <f t="shared" si="123"/>
        <v/>
      </c>
      <c r="BB207" s="35" t="str">
        <f>IFERROR(VLOOKUP(BA207,INSTRUCTION!$J$1:$K$101,2),"")</f>
        <v/>
      </c>
      <c r="BC207" s="36" t="str">
        <f t="shared" si="124"/>
        <v/>
      </c>
      <c r="BD207" s="18"/>
      <c r="BE207" s="40"/>
      <c r="BF207" s="36" t="str">
        <f t="shared" si="125"/>
        <v/>
      </c>
      <c r="BG207" s="18"/>
      <c r="BH207" s="36" t="str">
        <f t="shared" si="126"/>
        <v/>
      </c>
      <c r="BI207" s="18"/>
      <c r="BJ207" s="36" t="str">
        <f t="shared" si="127"/>
        <v/>
      </c>
      <c r="BK207" s="36" t="str">
        <f t="shared" si="128"/>
        <v/>
      </c>
      <c r="BL207" s="35" t="str">
        <f>IFERROR(VLOOKUP(BK207,INSTRUCTION!$J$1:$K$101,2),"")</f>
        <v/>
      </c>
      <c r="BM207" s="36" t="str">
        <f t="shared" si="129"/>
        <v/>
      </c>
      <c r="BN207" s="36" t="str">
        <f>IFERROR(SUMPRODUCT(LARGE((N207,W207,AG207,AQ207,BA207,BK207),{1,2,3,4,5})),"")</f>
        <v/>
      </c>
      <c r="BO207" s="36" t="str">
        <f t="shared" si="130"/>
        <v/>
      </c>
      <c r="BP207" s="36" t="str">
        <f t="shared" si="132"/>
        <v/>
      </c>
      <c r="BQ207" s="45" t="str">
        <f t="shared" si="131"/>
        <v/>
      </c>
    </row>
    <row r="208" spans="1:69" x14ac:dyDescent="0.3">
      <c r="A208" s="17">
        <v>206</v>
      </c>
      <c r="B208" s="18"/>
      <c r="C208" s="18"/>
      <c r="D208" s="19"/>
      <c r="E208" s="20"/>
      <c r="F208" s="21"/>
      <c r="G208" s="22"/>
      <c r="H208" s="31">
        <v>80</v>
      </c>
      <c r="I208" s="25">
        <v>20</v>
      </c>
      <c r="J208" s="40"/>
      <c r="K208" s="36" t="str">
        <f t="shared" si="100"/>
        <v/>
      </c>
      <c r="L208" s="18"/>
      <c r="M208" s="36" t="str">
        <f t="shared" si="101"/>
        <v/>
      </c>
      <c r="N208" s="36" t="str">
        <f t="shared" si="102"/>
        <v/>
      </c>
      <c r="O208" s="35" t="str">
        <f>IFERROR(VLOOKUP(N208,INSTRUCTION!$J$1:$K$101,2),"")</f>
        <v/>
      </c>
      <c r="P208" s="36" t="str">
        <f t="shared" si="103"/>
        <v/>
      </c>
      <c r="Q208" s="37" t="str">
        <f t="shared" si="104"/>
        <v/>
      </c>
      <c r="R208" s="36" t="str">
        <f t="shared" si="105"/>
        <v/>
      </c>
      <c r="S208" s="18"/>
      <c r="T208" s="36" t="str">
        <f t="shared" si="106"/>
        <v/>
      </c>
      <c r="U208" s="18"/>
      <c r="V208" s="36" t="str">
        <f t="shared" si="107"/>
        <v/>
      </c>
      <c r="W208" s="36" t="str">
        <f t="shared" si="108"/>
        <v/>
      </c>
      <c r="X208" s="35" t="str">
        <f>IFERROR(VLOOKUP(W208,INSTRUCTION!$J$1:$K$101,2),"")</f>
        <v/>
      </c>
      <c r="Y208" s="36" t="str">
        <f t="shared" si="109"/>
        <v/>
      </c>
      <c r="Z208" s="18"/>
      <c r="AA208" s="18"/>
      <c r="AB208" s="36" t="str">
        <f t="shared" si="110"/>
        <v/>
      </c>
      <c r="AC208" s="18"/>
      <c r="AD208" s="36" t="str">
        <f t="shared" si="111"/>
        <v/>
      </c>
      <c r="AE208" s="18"/>
      <c r="AF208" s="36" t="str">
        <f t="shared" si="112"/>
        <v/>
      </c>
      <c r="AG208" s="36" t="str">
        <f t="shared" si="113"/>
        <v/>
      </c>
      <c r="AH208" s="35" t="str">
        <f>IFERROR(VLOOKUP(AG208,INSTRUCTION!$J$1:$K$101,2),"")</f>
        <v/>
      </c>
      <c r="AI208" s="36" t="str">
        <f t="shared" si="114"/>
        <v/>
      </c>
      <c r="AJ208" s="18"/>
      <c r="AK208" s="18"/>
      <c r="AL208" s="36" t="str">
        <f t="shared" si="115"/>
        <v/>
      </c>
      <c r="AM208" s="40"/>
      <c r="AN208" s="36" t="str">
        <f t="shared" si="116"/>
        <v/>
      </c>
      <c r="AO208" s="18"/>
      <c r="AP208" s="36" t="str">
        <f t="shared" si="117"/>
        <v/>
      </c>
      <c r="AQ208" s="36" t="str">
        <f t="shared" si="118"/>
        <v/>
      </c>
      <c r="AR208" s="35" t="str">
        <f>IFERROR(VLOOKUP(AQ208,INSTRUCTION!$J$1:$K$101,2),"")</f>
        <v/>
      </c>
      <c r="AS208" s="36" t="str">
        <f t="shared" si="119"/>
        <v/>
      </c>
      <c r="AT208" s="18"/>
      <c r="AU208" s="18"/>
      <c r="AV208" s="36" t="str">
        <f t="shared" si="120"/>
        <v/>
      </c>
      <c r="AW208" s="18"/>
      <c r="AX208" s="36" t="str">
        <f t="shared" si="121"/>
        <v/>
      </c>
      <c r="AY208" s="18"/>
      <c r="AZ208" s="36" t="str">
        <f t="shared" si="122"/>
        <v/>
      </c>
      <c r="BA208" s="36" t="str">
        <f t="shared" si="123"/>
        <v/>
      </c>
      <c r="BB208" s="35" t="str">
        <f>IFERROR(VLOOKUP(BA208,INSTRUCTION!$J$1:$K$101,2),"")</f>
        <v/>
      </c>
      <c r="BC208" s="36" t="str">
        <f t="shared" si="124"/>
        <v/>
      </c>
      <c r="BD208" s="18"/>
      <c r="BE208" s="40"/>
      <c r="BF208" s="36" t="str">
        <f t="shared" si="125"/>
        <v/>
      </c>
      <c r="BG208" s="18"/>
      <c r="BH208" s="36" t="str">
        <f t="shared" si="126"/>
        <v/>
      </c>
      <c r="BI208" s="18"/>
      <c r="BJ208" s="36" t="str">
        <f t="shared" si="127"/>
        <v/>
      </c>
      <c r="BK208" s="36" t="str">
        <f t="shared" si="128"/>
        <v/>
      </c>
      <c r="BL208" s="35" t="str">
        <f>IFERROR(VLOOKUP(BK208,INSTRUCTION!$J$1:$K$101,2),"")</f>
        <v/>
      </c>
      <c r="BM208" s="36" t="str">
        <f t="shared" si="129"/>
        <v/>
      </c>
      <c r="BN208" s="36" t="str">
        <f>IFERROR(SUMPRODUCT(LARGE((N208,W208,AG208,AQ208,BA208,BK208),{1,2,3,4,5})),"")</f>
        <v/>
      </c>
      <c r="BO208" s="36" t="str">
        <f t="shared" si="130"/>
        <v/>
      </c>
      <c r="BP208" s="36" t="str">
        <f t="shared" si="132"/>
        <v/>
      </c>
      <c r="BQ208" s="45" t="str">
        <f t="shared" si="131"/>
        <v/>
      </c>
    </row>
    <row r="209" spans="1:69" x14ac:dyDescent="0.3">
      <c r="A209" s="17">
        <v>207</v>
      </c>
      <c r="B209" s="18"/>
      <c r="C209" s="18"/>
      <c r="D209" s="19"/>
      <c r="E209" s="20"/>
      <c r="F209" s="21"/>
      <c r="G209" s="22"/>
      <c r="H209" s="31">
        <v>80</v>
      </c>
      <c r="I209" s="25">
        <v>20</v>
      </c>
      <c r="J209" s="40"/>
      <c r="K209" s="36" t="str">
        <f t="shared" si="100"/>
        <v/>
      </c>
      <c r="L209" s="18"/>
      <c r="M209" s="36" t="str">
        <f t="shared" si="101"/>
        <v/>
      </c>
      <c r="N209" s="36" t="str">
        <f t="shared" si="102"/>
        <v/>
      </c>
      <c r="O209" s="35" t="str">
        <f>IFERROR(VLOOKUP(N209,INSTRUCTION!$J$1:$K$101,2),"")</f>
        <v/>
      </c>
      <c r="P209" s="36" t="str">
        <f t="shared" si="103"/>
        <v/>
      </c>
      <c r="Q209" s="37" t="str">
        <f t="shared" si="104"/>
        <v/>
      </c>
      <c r="R209" s="36" t="str">
        <f t="shared" si="105"/>
        <v/>
      </c>
      <c r="S209" s="18"/>
      <c r="T209" s="36" t="str">
        <f t="shared" si="106"/>
        <v/>
      </c>
      <c r="U209" s="18"/>
      <c r="V209" s="36" t="str">
        <f t="shared" si="107"/>
        <v/>
      </c>
      <c r="W209" s="36" t="str">
        <f t="shared" si="108"/>
        <v/>
      </c>
      <c r="X209" s="35" t="str">
        <f>IFERROR(VLOOKUP(W209,INSTRUCTION!$J$1:$K$101,2),"")</f>
        <v/>
      </c>
      <c r="Y209" s="36" t="str">
        <f t="shared" si="109"/>
        <v/>
      </c>
      <c r="Z209" s="18"/>
      <c r="AA209" s="18"/>
      <c r="AB209" s="36" t="str">
        <f t="shared" si="110"/>
        <v/>
      </c>
      <c r="AC209" s="18"/>
      <c r="AD209" s="36" t="str">
        <f t="shared" si="111"/>
        <v/>
      </c>
      <c r="AE209" s="18"/>
      <c r="AF209" s="36" t="str">
        <f t="shared" si="112"/>
        <v/>
      </c>
      <c r="AG209" s="36" t="str">
        <f t="shared" si="113"/>
        <v/>
      </c>
      <c r="AH209" s="35" t="str">
        <f>IFERROR(VLOOKUP(AG209,INSTRUCTION!$J$1:$K$101,2),"")</f>
        <v/>
      </c>
      <c r="AI209" s="36" t="str">
        <f t="shared" si="114"/>
        <v/>
      </c>
      <c r="AJ209" s="18"/>
      <c r="AK209" s="18"/>
      <c r="AL209" s="36" t="str">
        <f t="shared" si="115"/>
        <v/>
      </c>
      <c r="AM209" s="40"/>
      <c r="AN209" s="36" t="str">
        <f t="shared" si="116"/>
        <v/>
      </c>
      <c r="AO209" s="18"/>
      <c r="AP209" s="36" t="str">
        <f t="shared" si="117"/>
        <v/>
      </c>
      <c r="AQ209" s="36" t="str">
        <f t="shared" si="118"/>
        <v/>
      </c>
      <c r="AR209" s="35" t="str">
        <f>IFERROR(VLOOKUP(AQ209,INSTRUCTION!$J$1:$K$101,2),"")</f>
        <v/>
      </c>
      <c r="AS209" s="36" t="str">
        <f t="shared" si="119"/>
        <v/>
      </c>
      <c r="AT209" s="18"/>
      <c r="AU209" s="18"/>
      <c r="AV209" s="36" t="str">
        <f t="shared" si="120"/>
        <v/>
      </c>
      <c r="AW209" s="18"/>
      <c r="AX209" s="36" t="str">
        <f t="shared" si="121"/>
        <v/>
      </c>
      <c r="AY209" s="18"/>
      <c r="AZ209" s="36" t="str">
        <f t="shared" si="122"/>
        <v/>
      </c>
      <c r="BA209" s="36" t="str">
        <f t="shared" si="123"/>
        <v/>
      </c>
      <c r="BB209" s="35" t="str">
        <f>IFERROR(VLOOKUP(BA209,INSTRUCTION!$J$1:$K$101,2),"")</f>
        <v/>
      </c>
      <c r="BC209" s="36" t="str">
        <f t="shared" si="124"/>
        <v/>
      </c>
      <c r="BD209" s="18"/>
      <c r="BE209" s="40"/>
      <c r="BF209" s="36" t="str">
        <f t="shared" si="125"/>
        <v/>
      </c>
      <c r="BG209" s="18"/>
      <c r="BH209" s="36" t="str">
        <f t="shared" si="126"/>
        <v/>
      </c>
      <c r="BI209" s="18"/>
      <c r="BJ209" s="36" t="str">
        <f t="shared" si="127"/>
        <v/>
      </c>
      <c r="BK209" s="36" t="str">
        <f t="shared" si="128"/>
        <v/>
      </c>
      <c r="BL209" s="35" t="str">
        <f>IFERROR(VLOOKUP(BK209,INSTRUCTION!$J$1:$K$101,2),"")</f>
        <v/>
      </c>
      <c r="BM209" s="36" t="str">
        <f t="shared" si="129"/>
        <v/>
      </c>
      <c r="BN209" s="36" t="str">
        <f>IFERROR(SUMPRODUCT(LARGE((N209,W209,AG209,AQ209,BA209,BK209),{1,2,3,4,5})),"")</f>
        <v/>
      </c>
      <c r="BO209" s="36" t="str">
        <f t="shared" si="130"/>
        <v/>
      </c>
      <c r="BP209" s="36" t="str">
        <f t="shared" si="132"/>
        <v/>
      </c>
      <c r="BQ209" s="45" t="str">
        <f t="shared" si="131"/>
        <v/>
      </c>
    </row>
    <row r="210" spans="1:69" x14ac:dyDescent="0.3">
      <c r="A210" s="17">
        <v>208</v>
      </c>
      <c r="B210" s="18"/>
      <c r="C210" s="18"/>
      <c r="D210" s="19"/>
      <c r="E210" s="20"/>
      <c r="F210" s="21"/>
      <c r="G210" s="22"/>
      <c r="H210" s="31">
        <v>80</v>
      </c>
      <c r="I210" s="25">
        <v>20</v>
      </c>
      <c r="J210" s="40"/>
      <c r="K210" s="36" t="str">
        <f t="shared" si="100"/>
        <v/>
      </c>
      <c r="L210" s="18"/>
      <c r="M210" s="36" t="str">
        <f t="shared" si="101"/>
        <v/>
      </c>
      <c r="N210" s="36" t="str">
        <f t="shared" si="102"/>
        <v/>
      </c>
      <c r="O210" s="35" t="str">
        <f>IFERROR(VLOOKUP(N210,INSTRUCTION!$J$1:$K$101,2),"")</f>
        <v/>
      </c>
      <c r="P210" s="36" t="str">
        <f t="shared" si="103"/>
        <v/>
      </c>
      <c r="Q210" s="37" t="str">
        <f t="shared" si="104"/>
        <v/>
      </c>
      <c r="R210" s="36" t="str">
        <f t="shared" si="105"/>
        <v/>
      </c>
      <c r="S210" s="18"/>
      <c r="T210" s="36" t="str">
        <f t="shared" si="106"/>
        <v/>
      </c>
      <c r="U210" s="18"/>
      <c r="V210" s="36" t="str">
        <f t="shared" si="107"/>
        <v/>
      </c>
      <c r="W210" s="36" t="str">
        <f t="shared" si="108"/>
        <v/>
      </c>
      <c r="X210" s="35" t="str">
        <f>IFERROR(VLOOKUP(W210,INSTRUCTION!$J$1:$K$101,2),"")</f>
        <v/>
      </c>
      <c r="Y210" s="36" t="str">
        <f t="shared" si="109"/>
        <v/>
      </c>
      <c r="Z210" s="18"/>
      <c r="AA210" s="18"/>
      <c r="AB210" s="36" t="str">
        <f t="shared" si="110"/>
        <v/>
      </c>
      <c r="AC210" s="18"/>
      <c r="AD210" s="36" t="str">
        <f t="shared" si="111"/>
        <v/>
      </c>
      <c r="AE210" s="18"/>
      <c r="AF210" s="36" t="str">
        <f t="shared" si="112"/>
        <v/>
      </c>
      <c r="AG210" s="36" t="str">
        <f t="shared" si="113"/>
        <v/>
      </c>
      <c r="AH210" s="35" t="str">
        <f>IFERROR(VLOOKUP(AG210,INSTRUCTION!$J$1:$K$101,2),"")</f>
        <v/>
      </c>
      <c r="AI210" s="36" t="str">
        <f t="shared" si="114"/>
        <v/>
      </c>
      <c r="AJ210" s="18"/>
      <c r="AK210" s="18"/>
      <c r="AL210" s="36" t="str">
        <f t="shared" si="115"/>
        <v/>
      </c>
      <c r="AM210" s="40"/>
      <c r="AN210" s="36" t="str">
        <f t="shared" si="116"/>
        <v/>
      </c>
      <c r="AO210" s="18"/>
      <c r="AP210" s="36" t="str">
        <f t="shared" si="117"/>
        <v/>
      </c>
      <c r="AQ210" s="36" t="str">
        <f t="shared" si="118"/>
        <v/>
      </c>
      <c r="AR210" s="35" t="str">
        <f>IFERROR(VLOOKUP(AQ210,INSTRUCTION!$J$1:$K$101,2),"")</f>
        <v/>
      </c>
      <c r="AS210" s="36" t="str">
        <f t="shared" si="119"/>
        <v/>
      </c>
      <c r="AT210" s="18"/>
      <c r="AU210" s="18"/>
      <c r="AV210" s="36" t="str">
        <f t="shared" si="120"/>
        <v/>
      </c>
      <c r="AW210" s="18"/>
      <c r="AX210" s="36" t="str">
        <f t="shared" si="121"/>
        <v/>
      </c>
      <c r="AY210" s="18"/>
      <c r="AZ210" s="36" t="str">
        <f t="shared" si="122"/>
        <v/>
      </c>
      <c r="BA210" s="36" t="str">
        <f t="shared" si="123"/>
        <v/>
      </c>
      <c r="BB210" s="35" t="str">
        <f>IFERROR(VLOOKUP(BA210,INSTRUCTION!$J$1:$K$101,2),"")</f>
        <v/>
      </c>
      <c r="BC210" s="36" t="str">
        <f t="shared" si="124"/>
        <v/>
      </c>
      <c r="BD210" s="18"/>
      <c r="BE210" s="40"/>
      <c r="BF210" s="36" t="str">
        <f t="shared" si="125"/>
        <v/>
      </c>
      <c r="BG210" s="18"/>
      <c r="BH210" s="36" t="str">
        <f t="shared" si="126"/>
        <v/>
      </c>
      <c r="BI210" s="18"/>
      <c r="BJ210" s="36" t="str">
        <f t="shared" si="127"/>
        <v/>
      </c>
      <c r="BK210" s="36" t="str">
        <f t="shared" si="128"/>
        <v/>
      </c>
      <c r="BL210" s="35" t="str">
        <f>IFERROR(VLOOKUP(BK210,INSTRUCTION!$J$1:$K$101,2),"")</f>
        <v/>
      </c>
      <c r="BM210" s="36" t="str">
        <f t="shared" si="129"/>
        <v/>
      </c>
      <c r="BN210" s="36" t="str">
        <f>IFERROR(SUMPRODUCT(LARGE((N210,W210,AG210,AQ210,BA210,BK210),{1,2,3,4,5})),"")</f>
        <v/>
      </c>
      <c r="BO210" s="36" t="str">
        <f t="shared" si="130"/>
        <v/>
      </c>
      <c r="BP210" s="36" t="str">
        <f t="shared" si="132"/>
        <v/>
      </c>
      <c r="BQ210" s="45" t="str">
        <f t="shared" si="131"/>
        <v/>
      </c>
    </row>
    <row r="211" spans="1:69" x14ac:dyDescent="0.3">
      <c r="A211" s="17">
        <v>209</v>
      </c>
      <c r="B211" s="18"/>
      <c r="C211" s="18"/>
      <c r="D211" s="19"/>
      <c r="E211" s="20"/>
      <c r="F211" s="21"/>
      <c r="G211" s="22"/>
      <c r="H211" s="31">
        <v>80</v>
      </c>
      <c r="I211" s="25">
        <v>20</v>
      </c>
      <c r="J211" s="40"/>
      <c r="K211" s="36" t="str">
        <f t="shared" si="100"/>
        <v/>
      </c>
      <c r="L211" s="18"/>
      <c r="M211" s="36" t="str">
        <f t="shared" si="101"/>
        <v/>
      </c>
      <c r="N211" s="36" t="str">
        <f t="shared" si="102"/>
        <v/>
      </c>
      <c r="O211" s="35" t="str">
        <f>IFERROR(VLOOKUP(N211,INSTRUCTION!$J$1:$K$101,2),"")</f>
        <v/>
      </c>
      <c r="P211" s="36" t="str">
        <f t="shared" si="103"/>
        <v/>
      </c>
      <c r="Q211" s="37" t="str">
        <f t="shared" si="104"/>
        <v/>
      </c>
      <c r="R211" s="36" t="str">
        <f t="shared" si="105"/>
        <v/>
      </c>
      <c r="S211" s="18"/>
      <c r="T211" s="36" t="str">
        <f t="shared" si="106"/>
        <v/>
      </c>
      <c r="U211" s="18"/>
      <c r="V211" s="36" t="str">
        <f t="shared" si="107"/>
        <v/>
      </c>
      <c r="W211" s="36" t="str">
        <f t="shared" si="108"/>
        <v/>
      </c>
      <c r="X211" s="35" t="str">
        <f>IFERROR(VLOOKUP(W211,INSTRUCTION!$J$1:$K$101,2),"")</f>
        <v/>
      </c>
      <c r="Y211" s="36" t="str">
        <f t="shared" si="109"/>
        <v/>
      </c>
      <c r="Z211" s="18"/>
      <c r="AA211" s="18"/>
      <c r="AB211" s="36" t="str">
        <f t="shared" si="110"/>
        <v/>
      </c>
      <c r="AC211" s="18"/>
      <c r="AD211" s="36" t="str">
        <f t="shared" si="111"/>
        <v/>
      </c>
      <c r="AE211" s="18"/>
      <c r="AF211" s="36" t="str">
        <f t="shared" si="112"/>
        <v/>
      </c>
      <c r="AG211" s="36" t="str">
        <f t="shared" si="113"/>
        <v/>
      </c>
      <c r="AH211" s="35" t="str">
        <f>IFERROR(VLOOKUP(AG211,INSTRUCTION!$J$1:$K$101,2),"")</f>
        <v/>
      </c>
      <c r="AI211" s="36" t="str">
        <f t="shared" si="114"/>
        <v/>
      </c>
      <c r="AJ211" s="18"/>
      <c r="AK211" s="18"/>
      <c r="AL211" s="36" t="str">
        <f t="shared" si="115"/>
        <v/>
      </c>
      <c r="AM211" s="40"/>
      <c r="AN211" s="36" t="str">
        <f t="shared" si="116"/>
        <v/>
      </c>
      <c r="AO211" s="18"/>
      <c r="AP211" s="36" t="str">
        <f t="shared" si="117"/>
        <v/>
      </c>
      <c r="AQ211" s="36" t="str">
        <f t="shared" si="118"/>
        <v/>
      </c>
      <c r="AR211" s="35" t="str">
        <f>IFERROR(VLOOKUP(AQ211,INSTRUCTION!$J$1:$K$101,2),"")</f>
        <v/>
      </c>
      <c r="AS211" s="36" t="str">
        <f t="shared" si="119"/>
        <v/>
      </c>
      <c r="AT211" s="18"/>
      <c r="AU211" s="18"/>
      <c r="AV211" s="36" t="str">
        <f t="shared" si="120"/>
        <v/>
      </c>
      <c r="AW211" s="18"/>
      <c r="AX211" s="36" t="str">
        <f t="shared" si="121"/>
        <v/>
      </c>
      <c r="AY211" s="18"/>
      <c r="AZ211" s="36" t="str">
        <f t="shared" si="122"/>
        <v/>
      </c>
      <c r="BA211" s="36" t="str">
        <f t="shared" si="123"/>
        <v/>
      </c>
      <c r="BB211" s="35" t="str">
        <f>IFERROR(VLOOKUP(BA211,INSTRUCTION!$J$1:$K$101,2),"")</f>
        <v/>
      </c>
      <c r="BC211" s="36" t="str">
        <f t="shared" si="124"/>
        <v/>
      </c>
      <c r="BD211" s="18"/>
      <c r="BE211" s="40"/>
      <c r="BF211" s="36" t="str">
        <f t="shared" si="125"/>
        <v/>
      </c>
      <c r="BG211" s="18"/>
      <c r="BH211" s="36" t="str">
        <f t="shared" si="126"/>
        <v/>
      </c>
      <c r="BI211" s="18"/>
      <c r="BJ211" s="36" t="str">
        <f t="shared" si="127"/>
        <v/>
      </c>
      <c r="BK211" s="36" t="str">
        <f t="shared" si="128"/>
        <v/>
      </c>
      <c r="BL211" s="35" t="str">
        <f>IFERROR(VLOOKUP(BK211,INSTRUCTION!$J$1:$K$101,2),"")</f>
        <v/>
      </c>
      <c r="BM211" s="36" t="str">
        <f t="shared" si="129"/>
        <v/>
      </c>
      <c r="BN211" s="36" t="str">
        <f>IFERROR(SUMPRODUCT(LARGE((N211,W211,AG211,AQ211,BA211,BK211),{1,2,3,4,5})),"")</f>
        <v/>
      </c>
      <c r="BO211" s="36" t="str">
        <f t="shared" si="130"/>
        <v/>
      </c>
      <c r="BP211" s="36" t="str">
        <f t="shared" si="132"/>
        <v/>
      </c>
      <c r="BQ211" s="45" t="str">
        <f t="shared" si="131"/>
        <v/>
      </c>
    </row>
    <row r="212" spans="1:69" x14ac:dyDescent="0.3">
      <c r="A212" s="17">
        <v>210</v>
      </c>
      <c r="B212" s="18"/>
      <c r="C212" s="18"/>
      <c r="D212" s="19"/>
      <c r="E212" s="20"/>
      <c r="F212" s="21"/>
      <c r="G212" s="22"/>
      <c r="H212" s="31">
        <v>80</v>
      </c>
      <c r="I212" s="25">
        <v>20</v>
      </c>
      <c r="J212" s="40"/>
      <c r="K212" s="36" t="str">
        <f t="shared" si="100"/>
        <v/>
      </c>
      <c r="L212" s="18"/>
      <c r="M212" s="36" t="str">
        <f t="shared" si="101"/>
        <v/>
      </c>
      <c r="N212" s="36" t="str">
        <f t="shared" si="102"/>
        <v/>
      </c>
      <c r="O212" s="35" t="str">
        <f>IFERROR(VLOOKUP(N212,INSTRUCTION!$J$1:$K$101,2),"")</f>
        <v/>
      </c>
      <c r="P212" s="36" t="str">
        <f t="shared" si="103"/>
        <v/>
      </c>
      <c r="Q212" s="37" t="str">
        <f t="shared" si="104"/>
        <v/>
      </c>
      <c r="R212" s="36" t="str">
        <f t="shared" si="105"/>
        <v/>
      </c>
      <c r="S212" s="18"/>
      <c r="T212" s="36" t="str">
        <f t="shared" si="106"/>
        <v/>
      </c>
      <c r="U212" s="18"/>
      <c r="V212" s="36" t="str">
        <f t="shared" si="107"/>
        <v/>
      </c>
      <c r="W212" s="36" t="str">
        <f t="shared" si="108"/>
        <v/>
      </c>
      <c r="X212" s="35" t="str">
        <f>IFERROR(VLOOKUP(W212,INSTRUCTION!$J$1:$K$101,2),"")</f>
        <v/>
      </c>
      <c r="Y212" s="36" t="str">
        <f t="shared" si="109"/>
        <v/>
      </c>
      <c r="Z212" s="18"/>
      <c r="AA212" s="18"/>
      <c r="AB212" s="36" t="str">
        <f t="shared" si="110"/>
        <v/>
      </c>
      <c r="AC212" s="18"/>
      <c r="AD212" s="36" t="str">
        <f t="shared" si="111"/>
        <v/>
      </c>
      <c r="AE212" s="18"/>
      <c r="AF212" s="36" t="str">
        <f t="shared" si="112"/>
        <v/>
      </c>
      <c r="AG212" s="36" t="str">
        <f t="shared" si="113"/>
        <v/>
      </c>
      <c r="AH212" s="35" t="str">
        <f>IFERROR(VLOOKUP(AG212,INSTRUCTION!$J$1:$K$101,2),"")</f>
        <v/>
      </c>
      <c r="AI212" s="36" t="str">
        <f t="shared" si="114"/>
        <v/>
      </c>
      <c r="AJ212" s="18"/>
      <c r="AK212" s="18"/>
      <c r="AL212" s="36" t="str">
        <f t="shared" si="115"/>
        <v/>
      </c>
      <c r="AM212" s="40"/>
      <c r="AN212" s="36" t="str">
        <f t="shared" si="116"/>
        <v/>
      </c>
      <c r="AO212" s="18"/>
      <c r="AP212" s="36" t="str">
        <f t="shared" si="117"/>
        <v/>
      </c>
      <c r="AQ212" s="36" t="str">
        <f t="shared" si="118"/>
        <v/>
      </c>
      <c r="AR212" s="35" t="str">
        <f>IFERROR(VLOOKUP(AQ212,INSTRUCTION!$J$1:$K$101,2),"")</f>
        <v/>
      </c>
      <c r="AS212" s="36" t="str">
        <f t="shared" si="119"/>
        <v/>
      </c>
      <c r="AT212" s="18"/>
      <c r="AU212" s="18"/>
      <c r="AV212" s="36" t="str">
        <f t="shared" si="120"/>
        <v/>
      </c>
      <c r="AW212" s="18"/>
      <c r="AX212" s="36" t="str">
        <f t="shared" si="121"/>
        <v/>
      </c>
      <c r="AY212" s="18"/>
      <c r="AZ212" s="36" t="str">
        <f t="shared" si="122"/>
        <v/>
      </c>
      <c r="BA212" s="36" t="str">
        <f t="shared" si="123"/>
        <v/>
      </c>
      <c r="BB212" s="35" t="str">
        <f>IFERROR(VLOOKUP(BA212,INSTRUCTION!$J$1:$K$101,2),"")</f>
        <v/>
      </c>
      <c r="BC212" s="36" t="str">
        <f t="shared" si="124"/>
        <v/>
      </c>
      <c r="BD212" s="18"/>
      <c r="BE212" s="40"/>
      <c r="BF212" s="36" t="str">
        <f t="shared" si="125"/>
        <v/>
      </c>
      <c r="BG212" s="18"/>
      <c r="BH212" s="36" t="str">
        <f t="shared" si="126"/>
        <v/>
      </c>
      <c r="BI212" s="18"/>
      <c r="BJ212" s="36" t="str">
        <f t="shared" si="127"/>
        <v/>
      </c>
      <c r="BK212" s="36" t="str">
        <f t="shared" si="128"/>
        <v/>
      </c>
      <c r="BL212" s="35" t="str">
        <f>IFERROR(VLOOKUP(BK212,INSTRUCTION!$J$1:$K$101,2),"")</f>
        <v/>
      </c>
      <c r="BM212" s="36" t="str">
        <f t="shared" si="129"/>
        <v/>
      </c>
      <c r="BN212" s="36" t="str">
        <f>IFERROR(SUMPRODUCT(LARGE((N212,W212,AG212,AQ212,BA212,BK212),{1,2,3,4,5})),"")</f>
        <v/>
      </c>
      <c r="BO212" s="36" t="str">
        <f t="shared" si="130"/>
        <v/>
      </c>
      <c r="BP212" s="36" t="str">
        <f t="shared" si="132"/>
        <v/>
      </c>
      <c r="BQ212" s="45" t="str">
        <f t="shared" si="131"/>
        <v/>
      </c>
    </row>
    <row r="213" spans="1:69" x14ac:dyDescent="0.3">
      <c r="A213" s="17">
        <v>211</v>
      </c>
      <c r="B213" s="18"/>
      <c r="C213" s="18"/>
      <c r="D213" s="19"/>
      <c r="E213" s="20"/>
      <c r="F213" s="21"/>
      <c r="G213" s="22"/>
      <c r="H213" s="31">
        <v>80</v>
      </c>
      <c r="I213" s="25">
        <v>20</v>
      </c>
      <c r="J213" s="40"/>
      <c r="K213" s="36" t="str">
        <f t="shared" si="100"/>
        <v/>
      </c>
      <c r="L213" s="18"/>
      <c r="M213" s="36" t="str">
        <f t="shared" si="101"/>
        <v/>
      </c>
      <c r="N213" s="36" t="str">
        <f t="shared" si="102"/>
        <v/>
      </c>
      <c r="O213" s="35" t="str">
        <f>IFERROR(VLOOKUP(N213,INSTRUCTION!$J$1:$K$101,2),"")</f>
        <v/>
      </c>
      <c r="P213" s="36" t="str">
        <f t="shared" si="103"/>
        <v/>
      </c>
      <c r="Q213" s="37" t="str">
        <f t="shared" si="104"/>
        <v/>
      </c>
      <c r="R213" s="36" t="str">
        <f t="shared" si="105"/>
        <v/>
      </c>
      <c r="S213" s="18"/>
      <c r="T213" s="36" t="str">
        <f t="shared" si="106"/>
        <v/>
      </c>
      <c r="U213" s="18"/>
      <c r="V213" s="36" t="str">
        <f t="shared" si="107"/>
        <v/>
      </c>
      <c r="W213" s="36" t="str">
        <f t="shared" si="108"/>
        <v/>
      </c>
      <c r="X213" s="35" t="str">
        <f>IFERROR(VLOOKUP(W213,INSTRUCTION!$J$1:$K$101,2),"")</f>
        <v/>
      </c>
      <c r="Y213" s="36" t="str">
        <f t="shared" si="109"/>
        <v/>
      </c>
      <c r="Z213" s="18"/>
      <c r="AA213" s="18"/>
      <c r="AB213" s="36" t="str">
        <f t="shared" si="110"/>
        <v/>
      </c>
      <c r="AC213" s="18"/>
      <c r="AD213" s="36" t="str">
        <f t="shared" si="111"/>
        <v/>
      </c>
      <c r="AE213" s="18"/>
      <c r="AF213" s="36" t="str">
        <f t="shared" si="112"/>
        <v/>
      </c>
      <c r="AG213" s="36" t="str">
        <f t="shared" si="113"/>
        <v/>
      </c>
      <c r="AH213" s="35" t="str">
        <f>IFERROR(VLOOKUP(AG213,INSTRUCTION!$J$1:$K$101,2),"")</f>
        <v/>
      </c>
      <c r="AI213" s="36" t="str">
        <f t="shared" si="114"/>
        <v/>
      </c>
      <c r="AJ213" s="18"/>
      <c r="AK213" s="18"/>
      <c r="AL213" s="36" t="str">
        <f t="shared" si="115"/>
        <v/>
      </c>
      <c r="AM213" s="40"/>
      <c r="AN213" s="36" t="str">
        <f t="shared" si="116"/>
        <v/>
      </c>
      <c r="AO213" s="18"/>
      <c r="AP213" s="36" t="str">
        <f t="shared" si="117"/>
        <v/>
      </c>
      <c r="AQ213" s="36" t="str">
        <f t="shared" si="118"/>
        <v/>
      </c>
      <c r="AR213" s="35" t="str">
        <f>IFERROR(VLOOKUP(AQ213,INSTRUCTION!$J$1:$K$101,2),"")</f>
        <v/>
      </c>
      <c r="AS213" s="36" t="str">
        <f t="shared" si="119"/>
        <v/>
      </c>
      <c r="AT213" s="18"/>
      <c r="AU213" s="18"/>
      <c r="AV213" s="36" t="str">
        <f t="shared" si="120"/>
        <v/>
      </c>
      <c r="AW213" s="18"/>
      <c r="AX213" s="36" t="str">
        <f t="shared" si="121"/>
        <v/>
      </c>
      <c r="AY213" s="18"/>
      <c r="AZ213" s="36" t="str">
        <f t="shared" si="122"/>
        <v/>
      </c>
      <c r="BA213" s="36" t="str">
        <f t="shared" si="123"/>
        <v/>
      </c>
      <c r="BB213" s="35" t="str">
        <f>IFERROR(VLOOKUP(BA213,INSTRUCTION!$J$1:$K$101,2),"")</f>
        <v/>
      </c>
      <c r="BC213" s="36" t="str">
        <f t="shared" si="124"/>
        <v/>
      </c>
      <c r="BD213" s="18"/>
      <c r="BE213" s="40"/>
      <c r="BF213" s="36" t="str">
        <f t="shared" si="125"/>
        <v/>
      </c>
      <c r="BG213" s="18"/>
      <c r="BH213" s="36" t="str">
        <f t="shared" si="126"/>
        <v/>
      </c>
      <c r="BI213" s="18"/>
      <c r="BJ213" s="36" t="str">
        <f t="shared" si="127"/>
        <v/>
      </c>
      <c r="BK213" s="36" t="str">
        <f t="shared" si="128"/>
        <v/>
      </c>
      <c r="BL213" s="35" t="str">
        <f>IFERROR(VLOOKUP(BK213,INSTRUCTION!$J$1:$K$101,2),"")</f>
        <v/>
      </c>
      <c r="BM213" s="36" t="str">
        <f t="shared" si="129"/>
        <v/>
      </c>
      <c r="BN213" s="36" t="str">
        <f>IFERROR(SUMPRODUCT(LARGE((N213,W213,AG213,AQ213,BA213,BK213),{1,2,3,4,5})),"")</f>
        <v/>
      </c>
      <c r="BO213" s="36" t="str">
        <f t="shared" si="130"/>
        <v/>
      </c>
      <c r="BP213" s="36" t="str">
        <f t="shared" si="132"/>
        <v/>
      </c>
      <c r="BQ213" s="45" t="str">
        <f t="shared" si="131"/>
        <v/>
      </c>
    </row>
    <row r="214" spans="1:69" x14ac:dyDescent="0.3">
      <c r="A214" s="17">
        <v>212</v>
      </c>
      <c r="B214" s="18"/>
      <c r="C214" s="18"/>
      <c r="D214" s="19"/>
      <c r="E214" s="20"/>
      <c r="F214" s="21"/>
      <c r="G214" s="22"/>
      <c r="H214" s="31">
        <v>80</v>
      </c>
      <c r="I214" s="25">
        <v>20</v>
      </c>
      <c r="J214" s="40"/>
      <c r="K214" s="36" t="str">
        <f t="shared" si="100"/>
        <v/>
      </c>
      <c r="L214" s="18"/>
      <c r="M214" s="36" t="str">
        <f t="shared" si="101"/>
        <v/>
      </c>
      <c r="N214" s="36" t="str">
        <f t="shared" si="102"/>
        <v/>
      </c>
      <c r="O214" s="35" t="str">
        <f>IFERROR(VLOOKUP(N214,INSTRUCTION!$J$1:$K$101,2),"")</f>
        <v/>
      </c>
      <c r="P214" s="36" t="str">
        <f t="shared" si="103"/>
        <v/>
      </c>
      <c r="Q214" s="37" t="str">
        <f t="shared" si="104"/>
        <v/>
      </c>
      <c r="R214" s="36" t="str">
        <f t="shared" si="105"/>
        <v/>
      </c>
      <c r="S214" s="18"/>
      <c r="T214" s="36" t="str">
        <f t="shared" si="106"/>
        <v/>
      </c>
      <c r="U214" s="18"/>
      <c r="V214" s="36" t="str">
        <f t="shared" si="107"/>
        <v/>
      </c>
      <c r="W214" s="36" t="str">
        <f t="shared" si="108"/>
        <v/>
      </c>
      <c r="X214" s="35" t="str">
        <f>IFERROR(VLOOKUP(W214,INSTRUCTION!$J$1:$K$101,2),"")</f>
        <v/>
      </c>
      <c r="Y214" s="36" t="str">
        <f t="shared" si="109"/>
        <v/>
      </c>
      <c r="Z214" s="18"/>
      <c r="AA214" s="18"/>
      <c r="AB214" s="36" t="str">
        <f t="shared" si="110"/>
        <v/>
      </c>
      <c r="AC214" s="18"/>
      <c r="AD214" s="36" t="str">
        <f t="shared" si="111"/>
        <v/>
      </c>
      <c r="AE214" s="18"/>
      <c r="AF214" s="36" t="str">
        <f t="shared" si="112"/>
        <v/>
      </c>
      <c r="AG214" s="36" t="str">
        <f t="shared" si="113"/>
        <v/>
      </c>
      <c r="AH214" s="35" t="str">
        <f>IFERROR(VLOOKUP(AG214,INSTRUCTION!$J$1:$K$101,2),"")</f>
        <v/>
      </c>
      <c r="AI214" s="36" t="str">
        <f t="shared" si="114"/>
        <v/>
      </c>
      <c r="AJ214" s="18"/>
      <c r="AK214" s="18"/>
      <c r="AL214" s="36" t="str">
        <f t="shared" si="115"/>
        <v/>
      </c>
      <c r="AM214" s="40"/>
      <c r="AN214" s="36" t="str">
        <f t="shared" si="116"/>
        <v/>
      </c>
      <c r="AO214" s="18"/>
      <c r="AP214" s="36" t="str">
        <f t="shared" si="117"/>
        <v/>
      </c>
      <c r="AQ214" s="36" t="str">
        <f t="shared" si="118"/>
        <v/>
      </c>
      <c r="AR214" s="35" t="str">
        <f>IFERROR(VLOOKUP(AQ214,INSTRUCTION!$J$1:$K$101,2),"")</f>
        <v/>
      </c>
      <c r="AS214" s="36" t="str">
        <f t="shared" si="119"/>
        <v/>
      </c>
      <c r="AT214" s="18"/>
      <c r="AU214" s="18"/>
      <c r="AV214" s="36" t="str">
        <f t="shared" si="120"/>
        <v/>
      </c>
      <c r="AW214" s="18"/>
      <c r="AX214" s="36" t="str">
        <f t="shared" si="121"/>
        <v/>
      </c>
      <c r="AY214" s="18"/>
      <c r="AZ214" s="36" t="str">
        <f t="shared" si="122"/>
        <v/>
      </c>
      <c r="BA214" s="36" t="str">
        <f t="shared" si="123"/>
        <v/>
      </c>
      <c r="BB214" s="35" t="str">
        <f>IFERROR(VLOOKUP(BA214,INSTRUCTION!$J$1:$K$101,2),"")</f>
        <v/>
      </c>
      <c r="BC214" s="36" t="str">
        <f t="shared" si="124"/>
        <v/>
      </c>
      <c r="BD214" s="18"/>
      <c r="BE214" s="40"/>
      <c r="BF214" s="36" t="str">
        <f t="shared" si="125"/>
        <v/>
      </c>
      <c r="BG214" s="18"/>
      <c r="BH214" s="36" t="str">
        <f t="shared" si="126"/>
        <v/>
      </c>
      <c r="BI214" s="18"/>
      <c r="BJ214" s="36" t="str">
        <f t="shared" si="127"/>
        <v/>
      </c>
      <c r="BK214" s="36" t="str">
        <f t="shared" si="128"/>
        <v/>
      </c>
      <c r="BL214" s="35" t="str">
        <f>IFERROR(VLOOKUP(BK214,INSTRUCTION!$J$1:$K$101,2),"")</f>
        <v/>
      </c>
      <c r="BM214" s="36" t="str">
        <f t="shared" si="129"/>
        <v/>
      </c>
      <c r="BN214" s="36" t="str">
        <f>IFERROR(SUMPRODUCT(LARGE((N214,W214,AG214,AQ214,BA214,BK214),{1,2,3,4,5})),"")</f>
        <v/>
      </c>
      <c r="BO214" s="36" t="str">
        <f t="shared" si="130"/>
        <v/>
      </c>
      <c r="BP214" s="36" t="str">
        <f t="shared" si="132"/>
        <v/>
      </c>
      <c r="BQ214" s="45" t="str">
        <f t="shared" si="131"/>
        <v/>
      </c>
    </row>
    <row r="215" spans="1:69" x14ac:dyDescent="0.3">
      <c r="A215" s="17">
        <v>213</v>
      </c>
      <c r="B215" s="18"/>
      <c r="C215" s="18"/>
      <c r="D215" s="19"/>
      <c r="E215" s="20"/>
      <c r="F215" s="21"/>
      <c r="G215" s="22"/>
      <c r="H215" s="31">
        <v>80</v>
      </c>
      <c r="I215" s="25">
        <v>20</v>
      </c>
      <c r="J215" s="40"/>
      <c r="K215" s="36" t="str">
        <f t="shared" si="100"/>
        <v/>
      </c>
      <c r="L215" s="18"/>
      <c r="M215" s="36" t="str">
        <f t="shared" si="101"/>
        <v/>
      </c>
      <c r="N215" s="36" t="str">
        <f t="shared" si="102"/>
        <v/>
      </c>
      <c r="O215" s="35" t="str">
        <f>IFERROR(VLOOKUP(N215,INSTRUCTION!$J$1:$K$101,2),"")</f>
        <v/>
      </c>
      <c r="P215" s="36" t="str">
        <f t="shared" si="103"/>
        <v/>
      </c>
      <c r="Q215" s="37" t="str">
        <f t="shared" si="104"/>
        <v/>
      </c>
      <c r="R215" s="36" t="str">
        <f t="shared" si="105"/>
        <v/>
      </c>
      <c r="S215" s="18"/>
      <c r="T215" s="36" t="str">
        <f t="shared" si="106"/>
        <v/>
      </c>
      <c r="U215" s="18"/>
      <c r="V215" s="36" t="str">
        <f t="shared" si="107"/>
        <v/>
      </c>
      <c r="W215" s="36" t="str">
        <f t="shared" si="108"/>
        <v/>
      </c>
      <c r="X215" s="35" t="str">
        <f>IFERROR(VLOOKUP(W215,INSTRUCTION!$J$1:$K$101,2),"")</f>
        <v/>
      </c>
      <c r="Y215" s="36" t="str">
        <f t="shared" si="109"/>
        <v/>
      </c>
      <c r="Z215" s="18"/>
      <c r="AA215" s="18"/>
      <c r="AB215" s="36" t="str">
        <f t="shared" si="110"/>
        <v/>
      </c>
      <c r="AC215" s="18"/>
      <c r="AD215" s="36" t="str">
        <f t="shared" si="111"/>
        <v/>
      </c>
      <c r="AE215" s="18"/>
      <c r="AF215" s="36" t="str">
        <f t="shared" si="112"/>
        <v/>
      </c>
      <c r="AG215" s="36" t="str">
        <f t="shared" si="113"/>
        <v/>
      </c>
      <c r="AH215" s="35" t="str">
        <f>IFERROR(VLOOKUP(AG215,INSTRUCTION!$J$1:$K$101,2),"")</f>
        <v/>
      </c>
      <c r="AI215" s="36" t="str">
        <f t="shared" si="114"/>
        <v/>
      </c>
      <c r="AJ215" s="18"/>
      <c r="AK215" s="18"/>
      <c r="AL215" s="36" t="str">
        <f t="shared" si="115"/>
        <v/>
      </c>
      <c r="AM215" s="40"/>
      <c r="AN215" s="36" t="str">
        <f t="shared" si="116"/>
        <v/>
      </c>
      <c r="AO215" s="18"/>
      <c r="AP215" s="36" t="str">
        <f t="shared" si="117"/>
        <v/>
      </c>
      <c r="AQ215" s="36" t="str">
        <f t="shared" si="118"/>
        <v/>
      </c>
      <c r="AR215" s="35" t="str">
        <f>IFERROR(VLOOKUP(AQ215,INSTRUCTION!$J$1:$K$101,2),"")</f>
        <v/>
      </c>
      <c r="AS215" s="36" t="str">
        <f t="shared" si="119"/>
        <v/>
      </c>
      <c r="AT215" s="18"/>
      <c r="AU215" s="18"/>
      <c r="AV215" s="36" t="str">
        <f t="shared" si="120"/>
        <v/>
      </c>
      <c r="AW215" s="18"/>
      <c r="AX215" s="36" t="str">
        <f t="shared" si="121"/>
        <v/>
      </c>
      <c r="AY215" s="18"/>
      <c r="AZ215" s="36" t="str">
        <f t="shared" si="122"/>
        <v/>
      </c>
      <c r="BA215" s="36" t="str">
        <f t="shared" si="123"/>
        <v/>
      </c>
      <c r="BB215" s="35" t="str">
        <f>IFERROR(VLOOKUP(BA215,INSTRUCTION!$J$1:$K$101,2),"")</f>
        <v/>
      </c>
      <c r="BC215" s="36" t="str">
        <f t="shared" si="124"/>
        <v/>
      </c>
      <c r="BD215" s="18"/>
      <c r="BE215" s="40"/>
      <c r="BF215" s="36" t="str">
        <f t="shared" si="125"/>
        <v/>
      </c>
      <c r="BG215" s="18"/>
      <c r="BH215" s="36" t="str">
        <f t="shared" si="126"/>
        <v/>
      </c>
      <c r="BI215" s="18"/>
      <c r="BJ215" s="36" t="str">
        <f t="shared" si="127"/>
        <v/>
      </c>
      <c r="BK215" s="36" t="str">
        <f t="shared" si="128"/>
        <v/>
      </c>
      <c r="BL215" s="35" t="str">
        <f>IFERROR(VLOOKUP(BK215,INSTRUCTION!$J$1:$K$101,2),"")</f>
        <v/>
      </c>
      <c r="BM215" s="36" t="str">
        <f t="shared" si="129"/>
        <v/>
      </c>
      <c r="BN215" s="36" t="str">
        <f>IFERROR(SUMPRODUCT(LARGE((N215,W215,AG215,AQ215,BA215,BK215),{1,2,3,4,5})),"")</f>
        <v/>
      </c>
      <c r="BO215" s="36" t="str">
        <f t="shared" si="130"/>
        <v/>
      </c>
      <c r="BP215" s="36" t="str">
        <f t="shared" si="132"/>
        <v/>
      </c>
      <c r="BQ215" s="45" t="str">
        <f t="shared" si="131"/>
        <v/>
      </c>
    </row>
    <row r="216" spans="1:69" x14ac:dyDescent="0.3">
      <c r="A216" s="17">
        <v>214</v>
      </c>
      <c r="B216" s="18"/>
      <c r="C216" s="18"/>
      <c r="D216" s="19"/>
      <c r="E216" s="20"/>
      <c r="F216" s="21"/>
      <c r="G216" s="22"/>
      <c r="H216" s="31">
        <v>80</v>
      </c>
      <c r="I216" s="25">
        <v>20</v>
      </c>
      <c r="J216" s="40"/>
      <c r="K216" s="36" t="str">
        <f t="shared" si="100"/>
        <v/>
      </c>
      <c r="L216" s="18"/>
      <c r="M216" s="36" t="str">
        <f t="shared" si="101"/>
        <v/>
      </c>
      <c r="N216" s="36" t="str">
        <f t="shared" si="102"/>
        <v/>
      </c>
      <c r="O216" s="35" t="str">
        <f>IFERROR(VLOOKUP(N216,INSTRUCTION!$J$1:$K$101,2),"")</f>
        <v/>
      </c>
      <c r="P216" s="36" t="str">
        <f t="shared" si="103"/>
        <v/>
      </c>
      <c r="Q216" s="37" t="str">
        <f t="shared" si="104"/>
        <v/>
      </c>
      <c r="R216" s="36" t="str">
        <f t="shared" si="105"/>
        <v/>
      </c>
      <c r="S216" s="18"/>
      <c r="T216" s="36" t="str">
        <f t="shared" si="106"/>
        <v/>
      </c>
      <c r="U216" s="18"/>
      <c r="V216" s="36" t="str">
        <f t="shared" si="107"/>
        <v/>
      </c>
      <c r="W216" s="36" t="str">
        <f t="shared" si="108"/>
        <v/>
      </c>
      <c r="X216" s="35" t="str">
        <f>IFERROR(VLOOKUP(W216,INSTRUCTION!$J$1:$K$101,2),"")</f>
        <v/>
      </c>
      <c r="Y216" s="36" t="str">
        <f t="shared" si="109"/>
        <v/>
      </c>
      <c r="Z216" s="18"/>
      <c r="AA216" s="18"/>
      <c r="AB216" s="36" t="str">
        <f t="shared" si="110"/>
        <v/>
      </c>
      <c r="AC216" s="18"/>
      <c r="AD216" s="36" t="str">
        <f t="shared" si="111"/>
        <v/>
      </c>
      <c r="AE216" s="18"/>
      <c r="AF216" s="36" t="str">
        <f t="shared" si="112"/>
        <v/>
      </c>
      <c r="AG216" s="36" t="str">
        <f t="shared" si="113"/>
        <v/>
      </c>
      <c r="AH216" s="35" t="str">
        <f>IFERROR(VLOOKUP(AG216,INSTRUCTION!$J$1:$K$101,2),"")</f>
        <v/>
      </c>
      <c r="AI216" s="36" t="str">
        <f t="shared" si="114"/>
        <v/>
      </c>
      <c r="AJ216" s="18"/>
      <c r="AK216" s="18"/>
      <c r="AL216" s="36" t="str">
        <f t="shared" si="115"/>
        <v/>
      </c>
      <c r="AM216" s="40"/>
      <c r="AN216" s="36" t="str">
        <f t="shared" si="116"/>
        <v/>
      </c>
      <c r="AO216" s="18"/>
      <c r="AP216" s="36" t="str">
        <f t="shared" si="117"/>
        <v/>
      </c>
      <c r="AQ216" s="36" t="str">
        <f t="shared" si="118"/>
        <v/>
      </c>
      <c r="AR216" s="35" t="str">
        <f>IFERROR(VLOOKUP(AQ216,INSTRUCTION!$J$1:$K$101,2),"")</f>
        <v/>
      </c>
      <c r="AS216" s="36" t="str">
        <f t="shared" si="119"/>
        <v/>
      </c>
      <c r="AT216" s="18"/>
      <c r="AU216" s="18"/>
      <c r="AV216" s="36" t="str">
        <f t="shared" si="120"/>
        <v/>
      </c>
      <c r="AW216" s="18"/>
      <c r="AX216" s="36" t="str">
        <f t="shared" si="121"/>
        <v/>
      </c>
      <c r="AY216" s="18"/>
      <c r="AZ216" s="36" t="str">
        <f t="shared" si="122"/>
        <v/>
      </c>
      <c r="BA216" s="36" t="str">
        <f t="shared" si="123"/>
        <v/>
      </c>
      <c r="BB216" s="35" t="str">
        <f>IFERROR(VLOOKUP(BA216,INSTRUCTION!$J$1:$K$101,2),"")</f>
        <v/>
      </c>
      <c r="BC216" s="36" t="str">
        <f t="shared" si="124"/>
        <v/>
      </c>
      <c r="BD216" s="18"/>
      <c r="BE216" s="40"/>
      <c r="BF216" s="36" t="str">
        <f t="shared" si="125"/>
        <v/>
      </c>
      <c r="BG216" s="18"/>
      <c r="BH216" s="36" t="str">
        <f t="shared" si="126"/>
        <v/>
      </c>
      <c r="BI216" s="18"/>
      <c r="BJ216" s="36" t="str">
        <f t="shared" si="127"/>
        <v/>
      </c>
      <c r="BK216" s="36" t="str">
        <f t="shared" si="128"/>
        <v/>
      </c>
      <c r="BL216" s="35" t="str">
        <f>IFERROR(VLOOKUP(BK216,INSTRUCTION!$J$1:$K$101,2),"")</f>
        <v/>
      </c>
      <c r="BM216" s="36" t="str">
        <f t="shared" si="129"/>
        <v/>
      </c>
      <c r="BN216" s="36" t="str">
        <f>IFERROR(SUMPRODUCT(LARGE((N216,W216,AG216,AQ216,BA216,BK216),{1,2,3,4,5})),"")</f>
        <v/>
      </c>
      <c r="BO216" s="36" t="str">
        <f t="shared" si="130"/>
        <v/>
      </c>
      <c r="BP216" s="36" t="str">
        <f t="shared" si="132"/>
        <v/>
      </c>
      <c r="BQ216" s="45" t="str">
        <f t="shared" si="131"/>
        <v/>
      </c>
    </row>
    <row r="217" spans="1:69" x14ac:dyDescent="0.3">
      <c r="A217" s="17">
        <v>215</v>
      </c>
      <c r="B217" s="18"/>
      <c r="C217" s="18"/>
      <c r="D217" s="19"/>
      <c r="E217" s="20"/>
      <c r="F217" s="21"/>
      <c r="G217" s="22"/>
      <c r="H217" s="31">
        <v>80</v>
      </c>
      <c r="I217" s="25">
        <v>20</v>
      </c>
      <c r="J217" s="40"/>
      <c r="K217" s="36" t="str">
        <f t="shared" si="100"/>
        <v/>
      </c>
      <c r="L217" s="18"/>
      <c r="M217" s="36" t="str">
        <f t="shared" si="101"/>
        <v/>
      </c>
      <c r="N217" s="36" t="str">
        <f t="shared" si="102"/>
        <v/>
      </c>
      <c r="O217" s="35" t="str">
        <f>IFERROR(VLOOKUP(N217,INSTRUCTION!$J$1:$K$101,2),"")</f>
        <v/>
      </c>
      <c r="P217" s="36" t="str">
        <f t="shared" si="103"/>
        <v/>
      </c>
      <c r="Q217" s="37" t="str">
        <f t="shared" si="104"/>
        <v/>
      </c>
      <c r="R217" s="36" t="str">
        <f t="shared" si="105"/>
        <v/>
      </c>
      <c r="S217" s="18"/>
      <c r="T217" s="36" t="str">
        <f t="shared" si="106"/>
        <v/>
      </c>
      <c r="U217" s="18"/>
      <c r="V217" s="36" t="str">
        <f t="shared" si="107"/>
        <v/>
      </c>
      <c r="W217" s="36" t="str">
        <f t="shared" si="108"/>
        <v/>
      </c>
      <c r="X217" s="35" t="str">
        <f>IFERROR(VLOOKUP(W217,INSTRUCTION!$J$1:$K$101,2),"")</f>
        <v/>
      </c>
      <c r="Y217" s="36" t="str">
        <f t="shared" si="109"/>
        <v/>
      </c>
      <c r="Z217" s="18"/>
      <c r="AA217" s="18"/>
      <c r="AB217" s="36" t="str">
        <f t="shared" si="110"/>
        <v/>
      </c>
      <c r="AC217" s="18"/>
      <c r="AD217" s="36" t="str">
        <f t="shared" si="111"/>
        <v/>
      </c>
      <c r="AE217" s="18"/>
      <c r="AF217" s="36" t="str">
        <f t="shared" si="112"/>
        <v/>
      </c>
      <c r="AG217" s="36" t="str">
        <f t="shared" si="113"/>
        <v/>
      </c>
      <c r="AH217" s="35" t="str">
        <f>IFERROR(VLOOKUP(AG217,INSTRUCTION!$J$1:$K$101,2),"")</f>
        <v/>
      </c>
      <c r="AI217" s="36" t="str">
        <f t="shared" si="114"/>
        <v/>
      </c>
      <c r="AJ217" s="18"/>
      <c r="AK217" s="18"/>
      <c r="AL217" s="36" t="str">
        <f t="shared" si="115"/>
        <v/>
      </c>
      <c r="AM217" s="40"/>
      <c r="AN217" s="36" t="str">
        <f t="shared" si="116"/>
        <v/>
      </c>
      <c r="AO217" s="18"/>
      <c r="AP217" s="36" t="str">
        <f t="shared" si="117"/>
        <v/>
      </c>
      <c r="AQ217" s="36" t="str">
        <f t="shared" si="118"/>
        <v/>
      </c>
      <c r="AR217" s="35" t="str">
        <f>IFERROR(VLOOKUP(AQ217,INSTRUCTION!$J$1:$K$101,2),"")</f>
        <v/>
      </c>
      <c r="AS217" s="36" t="str">
        <f t="shared" si="119"/>
        <v/>
      </c>
      <c r="AT217" s="18"/>
      <c r="AU217" s="18"/>
      <c r="AV217" s="36" t="str">
        <f t="shared" si="120"/>
        <v/>
      </c>
      <c r="AW217" s="18"/>
      <c r="AX217" s="36" t="str">
        <f t="shared" si="121"/>
        <v/>
      </c>
      <c r="AY217" s="18"/>
      <c r="AZ217" s="36" t="str">
        <f t="shared" si="122"/>
        <v/>
      </c>
      <c r="BA217" s="36" t="str">
        <f t="shared" si="123"/>
        <v/>
      </c>
      <c r="BB217" s="35" t="str">
        <f>IFERROR(VLOOKUP(BA217,INSTRUCTION!$J$1:$K$101,2),"")</f>
        <v/>
      </c>
      <c r="BC217" s="36" t="str">
        <f t="shared" si="124"/>
        <v/>
      </c>
      <c r="BD217" s="18"/>
      <c r="BE217" s="40"/>
      <c r="BF217" s="36" t="str">
        <f t="shared" si="125"/>
        <v/>
      </c>
      <c r="BG217" s="18"/>
      <c r="BH217" s="36" t="str">
        <f t="shared" si="126"/>
        <v/>
      </c>
      <c r="BI217" s="18"/>
      <c r="BJ217" s="36" t="str">
        <f t="shared" si="127"/>
        <v/>
      </c>
      <c r="BK217" s="36" t="str">
        <f t="shared" si="128"/>
        <v/>
      </c>
      <c r="BL217" s="35" t="str">
        <f>IFERROR(VLOOKUP(BK217,INSTRUCTION!$J$1:$K$101,2),"")</f>
        <v/>
      </c>
      <c r="BM217" s="36" t="str">
        <f t="shared" si="129"/>
        <v/>
      </c>
      <c r="BN217" s="36" t="str">
        <f>IFERROR(SUMPRODUCT(LARGE((N217,W217,AG217,AQ217,BA217,BK217),{1,2,3,4,5})),"")</f>
        <v/>
      </c>
      <c r="BO217" s="36" t="str">
        <f t="shared" si="130"/>
        <v/>
      </c>
      <c r="BP217" s="36" t="str">
        <f t="shared" si="132"/>
        <v/>
      </c>
      <c r="BQ217" s="45" t="str">
        <f t="shared" si="131"/>
        <v/>
      </c>
    </row>
    <row r="218" spans="1:69" x14ac:dyDescent="0.3">
      <c r="A218" s="17">
        <v>216</v>
      </c>
      <c r="B218" s="18"/>
      <c r="C218" s="18"/>
      <c r="D218" s="19"/>
      <c r="E218" s="20"/>
      <c r="F218" s="21"/>
      <c r="G218" s="22"/>
      <c r="H218" s="31">
        <v>80</v>
      </c>
      <c r="I218" s="25">
        <v>20</v>
      </c>
      <c r="J218" s="40"/>
      <c r="K218" s="36" t="str">
        <f t="shared" si="100"/>
        <v/>
      </c>
      <c r="L218" s="18"/>
      <c r="M218" s="36" t="str">
        <f t="shared" si="101"/>
        <v/>
      </c>
      <c r="N218" s="36" t="str">
        <f t="shared" si="102"/>
        <v/>
      </c>
      <c r="O218" s="35" t="str">
        <f>IFERROR(VLOOKUP(N218,INSTRUCTION!$J$1:$K$101,2),"")</f>
        <v/>
      </c>
      <c r="P218" s="36" t="str">
        <f t="shared" si="103"/>
        <v/>
      </c>
      <c r="Q218" s="37" t="str">
        <f t="shared" si="104"/>
        <v/>
      </c>
      <c r="R218" s="36" t="str">
        <f t="shared" si="105"/>
        <v/>
      </c>
      <c r="S218" s="18"/>
      <c r="T218" s="36" t="str">
        <f t="shared" si="106"/>
        <v/>
      </c>
      <c r="U218" s="18"/>
      <c r="V218" s="36" t="str">
        <f t="shared" si="107"/>
        <v/>
      </c>
      <c r="W218" s="36" t="str">
        <f t="shared" si="108"/>
        <v/>
      </c>
      <c r="X218" s="35" t="str">
        <f>IFERROR(VLOOKUP(W218,INSTRUCTION!$J$1:$K$101,2),"")</f>
        <v/>
      </c>
      <c r="Y218" s="36" t="str">
        <f t="shared" si="109"/>
        <v/>
      </c>
      <c r="Z218" s="18"/>
      <c r="AA218" s="18"/>
      <c r="AB218" s="36" t="str">
        <f t="shared" si="110"/>
        <v/>
      </c>
      <c r="AC218" s="18"/>
      <c r="AD218" s="36" t="str">
        <f t="shared" si="111"/>
        <v/>
      </c>
      <c r="AE218" s="18"/>
      <c r="AF218" s="36" t="str">
        <f t="shared" si="112"/>
        <v/>
      </c>
      <c r="AG218" s="36" t="str">
        <f t="shared" si="113"/>
        <v/>
      </c>
      <c r="AH218" s="35" t="str">
        <f>IFERROR(VLOOKUP(AG218,INSTRUCTION!$J$1:$K$101,2),"")</f>
        <v/>
      </c>
      <c r="AI218" s="36" t="str">
        <f t="shared" si="114"/>
        <v/>
      </c>
      <c r="AJ218" s="18"/>
      <c r="AK218" s="18"/>
      <c r="AL218" s="36" t="str">
        <f t="shared" si="115"/>
        <v/>
      </c>
      <c r="AM218" s="40"/>
      <c r="AN218" s="36" t="str">
        <f t="shared" si="116"/>
        <v/>
      </c>
      <c r="AO218" s="18"/>
      <c r="AP218" s="36" t="str">
        <f t="shared" si="117"/>
        <v/>
      </c>
      <c r="AQ218" s="36" t="str">
        <f t="shared" si="118"/>
        <v/>
      </c>
      <c r="AR218" s="35" t="str">
        <f>IFERROR(VLOOKUP(AQ218,INSTRUCTION!$J$1:$K$101,2),"")</f>
        <v/>
      </c>
      <c r="AS218" s="36" t="str">
        <f t="shared" si="119"/>
        <v/>
      </c>
      <c r="AT218" s="18"/>
      <c r="AU218" s="18"/>
      <c r="AV218" s="36" t="str">
        <f t="shared" si="120"/>
        <v/>
      </c>
      <c r="AW218" s="18"/>
      <c r="AX218" s="36" t="str">
        <f t="shared" si="121"/>
        <v/>
      </c>
      <c r="AY218" s="18"/>
      <c r="AZ218" s="36" t="str">
        <f t="shared" si="122"/>
        <v/>
      </c>
      <c r="BA218" s="36" t="str">
        <f t="shared" si="123"/>
        <v/>
      </c>
      <c r="BB218" s="35" t="str">
        <f>IFERROR(VLOOKUP(BA218,INSTRUCTION!$J$1:$K$101,2),"")</f>
        <v/>
      </c>
      <c r="BC218" s="36" t="str">
        <f t="shared" si="124"/>
        <v/>
      </c>
      <c r="BD218" s="18"/>
      <c r="BE218" s="40"/>
      <c r="BF218" s="36" t="str">
        <f t="shared" si="125"/>
        <v/>
      </c>
      <c r="BG218" s="18"/>
      <c r="BH218" s="36" t="str">
        <f t="shared" si="126"/>
        <v/>
      </c>
      <c r="BI218" s="18"/>
      <c r="BJ218" s="36" t="str">
        <f t="shared" si="127"/>
        <v/>
      </c>
      <c r="BK218" s="36" t="str">
        <f t="shared" si="128"/>
        <v/>
      </c>
      <c r="BL218" s="35" t="str">
        <f>IFERROR(VLOOKUP(BK218,INSTRUCTION!$J$1:$K$101,2),"")</f>
        <v/>
      </c>
      <c r="BM218" s="36" t="str">
        <f t="shared" si="129"/>
        <v/>
      </c>
      <c r="BN218" s="36" t="str">
        <f>IFERROR(SUMPRODUCT(LARGE((N218,W218,AG218,AQ218,BA218,BK218),{1,2,3,4,5})),"")</f>
        <v/>
      </c>
      <c r="BO218" s="36" t="str">
        <f t="shared" si="130"/>
        <v/>
      </c>
      <c r="BP218" s="36" t="str">
        <f t="shared" si="132"/>
        <v/>
      </c>
      <c r="BQ218" s="45" t="str">
        <f t="shared" si="131"/>
        <v/>
      </c>
    </row>
    <row r="219" spans="1:69" x14ac:dyDescent="0.3">
      <c r="A219" s="17">
        <v>217</v>
      </c>
      <c r="B219" s="18"/>
      <c r="C219" s="18"/>
      <c r="D219" s="19"/>
      <c r="E219" s="20"/>
      <c r="F219" s="21"/>
      <c r="G219" s="22"/>
      <c r="H219" s="31">
        <v>80</v>
      </c>
      <c r="I219" s="25">
        <v>20</v>
      </c>
      <c r="J219" s="40"/>
      <c r="K219" s="36" t="str">
        <f t="shared" si="100"/>
        <v/>
      </c>
      <c r="L219" s="18"/>
      <c r="M219" s="36" t="str">
        <f t="shared" si="101"/>
        <v/>
      </c>
      <c r="N219" s="36" t="str">
        <f t="shared" si="102"/>
        <v/>
      </c>
      <c r="O219" s="35" t="str">
        <f>IFERROR(VLOOKUP(N219,INSTRUCTION!$J$1:$K$101,2),"")</f>
        <v/>
      </c>
      <c r="P219" s="36" t="str">
        <f t="shared" si="103"/>
        <v/>
      </c>
      <c r="Q219" s="37" t="str">
        <f t="shared" si="104"/>
        <v/>
      </c>
      <c r="R219" s="36" t="str">
        <f t="shared" si="105"/>
        <v/>
      </c>
      <c r="S219" s="18"/>
      <c r="T219" s="36" t="str">
        <f t="shared" si="106"/>
        <v/>
      </c>
      <c r="U219" s="18"/>
      <c r="V219" s="36" t="str">
        <f t="shared" si="107"/>
        <v/>
      </c>
      <c r="W219" s="36" t="str">
        <f t="shared" si="108"/>
        <v/>
      </c>
      <c r="X219" s="35" t="str">
        <f>IFERROR(VLOOKUP(W219,INSTRUCTION!$J$1:$K$101,2),"")</f>
        <v/>
      </c>
      <c r="Y219" s="36" t="str">
        <f t="shared" si="109"/>
        <v/>
      </c>
      <c r="Z219" s="18"/>
      <c r="AA219" s="18"/>
      <c r="AB219" s="36" t="str">
        <f t="shared" si="110"/>
        <v/>
      </c>
      <c r="AC219" s="18"/>
      <c r="AD219" s="36" t="str">
        <f t="shared" si="111"/>
        <v/>
      </c>
      <c r="AE219" s="18"/>
      <c r="AF219" s="36" t="str">
        <f t="shared" si="112"/>
        <v/>
      </c>
      <c r="AG219" s="36" t="str">
        <f t="shared" si="113"/>
        <v/>
      </c>
      <c r="AH219" s="35" t="str">
        <f>IFERROR(VLOOKUP(AG219,INSTRUCTION!$J$1:$K$101,2),"")</f>
        <v/>
      </c>
      <c r="AI219" s="36" t="str">
        <f t="shared" si="114"/>
        <v/>
      </c>
      <c r="AJ219" s="18"/>
      <c r="AK219" s="18"/>
      <c r="AL219" s="36" t="str">
        <f t="shared" si="115"/>
        <v/>
      </c>
      <c r="AM219" s="40"/>
      <c r="AN219" s="36" t="str">
        <f t="shared" si="116"/>
        <v/>
      </c>
      <c r="AO219" s="18"/>
      <c r="AP219" s="36" t="str">
        <f t="shared" si="117"/>
        <v/>
      </c>
      <c r="AQ219" s="36" t="str">
        <f t="shared" si="118"/>
        <v/>
      </c>
      <c r="AR219" s="35" t="str">
        <f>IFERROR(VLOOKUP(AQ219,INSTRUCTION!$J$1:$K$101,2),"")</f>
        <v/>
      </c>
      <c r="AS219" s="36" t="str">
        <f t="shared" si="119"/>
        <v/>
      </c>
      <c r="AT219" s="18"/>
      <c r="AU219" s="18"/>
      <c r="AV219" s="36" t="str">
        <f t="shared" si="120"/>
        <v/>
      </c>
      <c r="AW219" s="18"/>
      <c r="AX219" s="36" t="str">
        <f t="shared" si="121"/>
        <v/>
      </c>
      <c r="AY219" s="18"/>
      <c r="AZ219" s="36" t="str">
        <f t="shared" si="122"/>
        <v/>
      </c>
      <c r="BA219" s="36" t="str">
        <f t="shared" si="123"/>
        <v/>
      </c>
      <c r="BB219" s="35" t="str">
        <f>IFERROR(VLOOKUP(BA219,INSTRUCTION!$J$1:$K$101,2),"")</f>
        <v/>
      </c>
      <c r="BC219" s="36" t="str">
        <f t="shared" si="124"/>
        <v/>
      </c>
      <c r="BD219" s="18"/>
      <c r="BE219" s="40"/>
      <c r="BF219" s="36" t="str">
        <f t="shared" si="125"/>
        <v/>
      </c>
      <c r="BG219" s="18"/>
      <c r="BH219" s="36" t="str">
        <f t="shared" si="126"/>
        <v/>
      </c>
      <c r="BI219" s="18"/>
      <c r="BJ219" s="36" t="str">
        <f t="shared" si="127"/>
        <v/>
      </c>
      <c r="BK219" s="36" t="str">
        <f t="shared" si="128"/>
        <v/>
      </c>
      <c r="BL219" s="35" t="str">
        <f>IFERROR(VLOOKUP(BK219,INSTRUCTION!$J$1:$K$101,2),"")</f>
        <v/>
      </c>
      <c r="BM219" s="36" t="str">
        <f t="shared" si="129"/>
        <v/>
      </c>
      <c r="BN219" s="36" t="str">
        <f>IFERROR(SUMPRODUCT(LARGE((N219,W219,AG219,AQ219,BA219,BK219),{1,2,3,4,5})),"")</f>
        <v/>
      </c>
      <c r="BO219" s="36" t="str">
        <f t="shared" si="130"/>
        <v/>
      </c>
      <c r="BP219" s="36" t="str">
        <f t="shared" si="132"/>
        <v/>
      </c>
      <c r="BQ219" s="45" t="str">
        <f t="shared" si="131"/>
        <v/>
      </c>
    </row>
    <row r="220" spans="1:69" x14ac:dyDescent="0.3">
      <c r="A220" s="17">
        <v>218</v>
      </c>
      <c r="B220" s="18"/>
      <c r="C220" s="18"/>
      <c r="D220" s="19"/>
      <c r="E220" s="20"/>
      <c r="F220" s="21"/>
      <c r="G220" s="22"/>
      <c r="H220" s="31">
        <v>80</v>
      </c>
      <c r="I220" s="25">
        <v>20</v>
      </c>
      <c r="J220" s="40"/>
      <c r="K220" s="36" t="str">
        <f t="shared" si="100"/>
        <v/>
      </c>
      <c r="L220" s="18"/>
      <c r="M220" s="36" t="str">
        <f t="shared" si="101"/>
        <v/>
      </c>
      <c r="N220" s="36" t="str">
        <f t="shared" si="102"/>
        <v/>
      </c>
      <c r="O220" s="35" t="str">
        <f>IFERROR(VLOOKUP(N220,INSTRUCTION!$J$1:$K$101,2),"")</f>
        <v/>
      </c>
      <c r="P220" s="36" t="str">
        <f t="shared" si="103"/>
        <v/>
      </c>
      <c r="Q220" s="37" t="str">
        <f t="shared" si="104"/>
        <v/>
      </c>
      <c r="R220" s="36" t="str">
        <f t="shared" si="105"/>
        <v/>
      </c>
      <c r="S220" s="18"/>
      <c r="T220" s="36" t="str">
        <f t="shared" si="106"/>
        <v/>
      </c>
      <c r="U220" s="18"/>
      <c r="V220" s="36" t="str">
        <f t="shared" si="107"/>
        <v/>
      </c>
      <c r="W220" s="36" t="str">
        <f t="shared" si="108"/>
        <v/>
      </c>
      <c r="X220" s="35" t="str">
        <f>IFERROR(VLOOKUP(W220,INSTRUCTION!$J$1:$K$101,2),"")</f>
        <v/>
      </c>
      <c r="Y220" s="36" t="str">
        <f t="shared" si="109"/>
        <v/>
      </c>
      <c r="Z220" s="18"/>
      <c r="AA220" s="18"/>
      <c r="AB220" s="36" t="str">
        <f t="shared" si="110"/>
        <v/>
      </c>
      <c r="AC220" s="18"/>
      <c r="AD220" s="36" t="str">
        <f t="shared" si="111"/>
        <v/>
      </c>
      <c r="AE220" s="18"/>
      <c r="AF220" s="36" t="str">
        <f t="shared" si="112"/>
        <v/>
      </c>
      <c r="AG220" s="36" t="str">
        <f t="shared" si="113"/>
        <v/>
      </c>
      <c r="AH220" s="35" t="str">
        <f>IFERROR(VLOOKUP(AG220,INSTRUCTION!$J$1:$K$101,2),"")</f>
        <v/>
      </c>
      <c r="AI220" s="36" t="str">
        <f t="shared" si="114"/>
        <v/>
      </c>
      <c r="AJ220" s="18"/>
      <c r="AK220" s="18"/>
      <c r="AL220" s="36" t="str">
        <f t="shared" si="115"/>
        <v/>
      </c>
      <c r="AM220" s="40"/>
      <c r="AN220" s="36" t="str">
        <f t="shared" si="116"/>
        <v/>
      </c>
      <c r="AO220" s="18"/>
      <c r="AP220" s="36" t="str">
        <f t="shared" si="117"/>
        <v/>
      </c>
      <c r="AQ220" s="36" t="str">
        <f t="shared" si="118"/>
        <v/>
      </c>
      <c r="AR220" s="35" t="str">
        <f>IFERROR(VLOOKUP(AQ220,INSTRUCTION!$J$1:$K$101,2),"")</f>
        <v/>
      </c>
      <c r="AS220" s="36" t="str">
        <f t="shared" si="119"/>
        <v/>
      </c>
      <c r="AT220" s="18"/>
      <c r="AU220" s="18"/>
      <c r="AV220" s="36" t="str">
        <f t="shared" si="120"/>
        <v/>
      </c>
      <c r="AW220" s="18"/>
      <c r="AX220" s="36" t="str">
        <f t="shared" si="121"/>
        <v/>
      </c>
      <c r="AY220" s="18"/>
      <c r="AZ220" s="36" t="str">
        <f t="shared" si="122"/>
        <v/>
      </c>
      <c r="BA220" s="36" t="str">
        <f t="shared" si="123"/>
        <v/>
      </c>
      <c r="BB220" s="35" t="str">
        <f>IFERROR(VLOOKUP(BA220,INSTRUCTION!$J$1:$K$101,2),"")</f>
        <v/>
      </c>
      <c r="BC220" s="36" t="str">
        <f t="shared" si="124"/>
        <v/>
      </c>
      <c r="BD220" s="18"/>
      <c r="BE220" s="40"/>
      <c r="BF220" s="36" t="str">
        <f t="shared" si="125"/>
        <v/>
      </c>
      <c r="BG220" s="18"/>
      <c r="BH220" s="36" t="str">
        <f t="shared" si="126"/>
        <v/>
      </c>
      <c r="BI220" s="18"/>
      <c r="BJ220" s="36" t="str">
        <f t="shared" si="127"/>
        <v/>
      </c>
      <c r="BK220" s="36" t="str">
        <f t="shared" si="128"/>
        <v/>
      </c>
      <c r="BL220" s="35" t="str">
        <f>IFERROR(VLOOKUP(BK220,INSTRUCTION!$J$1:$K$101,2),"")</f>
        <v/>
      </c>
      <c r="BM220" s="36" t="str">
        <f t="shared" si="129"/>
        <v/>
      </c>
      <c r="BN220" s="36" t="str">
        <f>IFERROR(SUMPRODUCT(LARGE((N220,W220,AG220,AQ220,BA220,BK220),{1,2,3,4,5})),"")</f>
        <v/>
      </c>
      <c r="BO220" s="36" t="str">
        <f t="shared" si="130"/>
        <v/>
      </c>
      <c r="BP220" s="36" t="str">
        <f t="shared" si="132"/>
        <v/>
      </c>
      <c r="BQ220" s="45" t="str">
        <f t="shared" si="131"/>
        <v/>
      </c>
    </row>
    <row r="221" spans="1:69" x14ac:dyDescent="0.3">
      <c r="A221" s="17">
        <v>219</v>
      </c>
      <c r="B221" s="18"/>
      <c r="C221" s="18"/>
      <c r="D221" s="19"/>
      <c r="E221" s="20"/>
      <c r="F221" s="21"/>
      <c r="G221" s="22"/>
      <c r="H221" s="31">
        <v>80</v>
      </c>
      <c r="I221" s="25">
        <v>20</v>
      </c>
      <c r="J221" s="40"/>
      <c r="K221" s="36" t="str">
        <f t="shared" si="100"/>
        <v/>
      </c>
      <c r="L221" s="18"/>
      <c r="M221" s="36" t="str">
        <f t="shared" si="101"/>
        <v/>
      </c>
      <c r="N221" s="36" t="str">
        <f t="shared" si="102"/>
        <v/>
      </c>
      <c r="O221" s="35" t="str">
        <f>IFERROR(VLOOKUP(N221,INSTRUCTION!$J$1:$K$101,2),"")</f>
        <v/>
      </c>
      <c r="P221" s="36" t="str">
        <f t="shared" si="103"/>
        <v/>
      </c>
      <c r="Q221" s="37" t="str">
        <f t="shared" si="104"/>
        <v/>
      </c>
      <c r="R221" s="36" t="str">
        <f t="shared" si="105"/>
        <v/>
      </c>
      <c r="S221" s="18"/>
      <c r="T221" s="36" t="str">
        <f t="shared" si="106"/>
        <v/>
      </c>
      <c r="U221" s="18"/>
      <c r="V221" s="36" t="str">
        <f t="shared" si="107"/>
        <v/>
      </c>
      <c r="W221" s="36" t="str">
        <f t="shared" si="108"/>
        <v/>
      </c>
      <c r="X221" s="35" t="str">
        <f>IFERROR(VLOOKUP(W221,INSTRUCTION!$J$1:$K$101,2),"")</f>
        <v/>
      </c>
      <c r="Y221" s="36" t="str">
        <f t="shared" si="109"/>
        <v/>
      </c>
      <c r="Z221" s="18"/>
      <c r="AA221" s="18"/>
      <c r="AB221" s="36" t="str">
        <f t="shared" si="110"/>
        <v/>
      </c>
      <c r="AC221" s="18"/>
      <c r="AD221" s="36" t="str">
        <f t="shared" si="111"/>
        <v/>
      </c>
      <c r="AE221" s="18"/>
      <c r="AF221" s="36" t="str">
        <f t="shared" si="112"/>
        <v/>
      </c>
      <c r="AG221" s="36" t="str">
        <f t="shared" si="113"/>
        <v/>
      </c>
      <c r="AH221" s="35" t="str">
        <f>IFERROR(VLOOKUP(AG221,INSTRUCTION!$J$1:$K$101,2),"")</f>
        <v/>
      </c>
      <c r="AI221" s="36" t="str">
        <f t="shared" si="114"/>
        <v/>
      </c>
      <c r="AJ221" s="18"/>
      <c r="AK221" s="18"/>
      <c r="AL221" s="36" t="str">
        <f t="shared" si="115"/>
        <v/>
      </c>
      <c r="AM221" s="40"/>
      <c r="AN221" s="36" t="str">
        <f t="shared" si="116"/>
        <v/>
      </c>
      <c r="AO221" s="18"/>
      <c r="AP221" s="36" t="str">
        <f t="shared" si="117"/>
        <v/>
      </c>
      <c r="AQ221" s="36" t="str">
        <f t="shared" si="118"/>
        <v/>
      </c>
      <c r="AR221" s="35" t="str">
        <f>IFERROR(VLOOKUP(AQ221,INSTRUCTION!$J$1:$K$101,2),"")</f>
        <v/>
      </c>
      <c r="AS221" s="36" t="str">
        <f t="shared" si="119"/>
        <v/>
      </c>
      <c r="AT221" s="18"/>
      <c r="AU221" s="18"/>
      <c r="AV221" s="36" t="str">
        <f t="shared" si="120"/>
        <v/>
      </c>
      <c r="AW221" s="18"/>
      <c r="AX221" s="36" t="str">
        <f t="shared" si="121"/>
        <v/>
      </c>
      <c r="AY221" s="18"/>
      <c r="AZ221" s="36" t="str">
        <f t="shared" si="122"/>
        <v/>
      </c>
      <c r="BA221" s="36" t="str">
        <f t="shared" si="123"/>
        <v/>
      </c>
      <c r="BB221" s="35" t="str">
        <f>IFERROR(VLOOKUP(BA221,INSTRUCTION!$J$1:$K$101,2),"")</f>
        <v/>
      </c>
      <c r="BC221" s="36" t="str">
        <f t="shared" si="124"/>
        <v/>
      </c>
      <c r="BD221" s="18"/>
      <c r="BE221" s="40"/>
      <c r="BF221" s="36" t="str">
        <f t="shared" si="125"/>
        <v/>
      </c>
      <c r="BG221" s="18"/>
      <c r="BH221" s="36" t="str">
        <f t="shared" si="126"/>
        <v/>
      </c>
      <c r="BI221" s="18"/>
      <c r="BJ221" s="36" t="str">
        <f t="shared" si="127"/>
        <v/>
      </c>
      <c r="BK221" s="36" t="str">
        <f t="shared" si="128"/>
        <v/>
      </c>
      <c r="BL221" s="35" t="str">
        <f>IFERROR(VLOOKUP(BK221,INSTRUCTION!$J$1:$K$101,2),"")</f>
        <v/>
      </c>
      <c r="BM221" s="36" t="str">
        <f t="shared" si="129"/>
        <v/>
      </c>
      <c r="BN221" s="36" t="str">
        <f>IFERROR(SUMPRODUCT(LARGE((N221,W221,AG221,AQ221,BA221,BK221),{1,2,3,4,5})),"")</f>
        <v/>
      </c>
      <c r="BO221" s="36" t="str">
        <f t="shared" si="130"/>
        <v/>
      </c>
      <c r="BP221" s="36" t="str">
        <f t="shared" si="132"/>
        <v/>
      </c>
      <c r="BQ221" s="45" t="str">
        <f t="shared" si="131"/>
        <v/>
      </c>
    </row>
    <row r="222" spans="1:69" x14ac:dyDescent="0.3">
      <c r="A222" s="17">
        <v>220</v>
      </c>
      <c r="B222" s="18"/>
      <c r="C222" s="18"/>
      <c r="D222" s="19"/>
      <c r="E222" s="20"/>
      <c r="F222" s="21"/>
      <c r="G222" s="22"/>
      <c r="H222" s="31">
        <v>80</v>
      </c>
      <c r="I222" s="25">
        <v>20</v>
      </c>
      <c r="J222" s="40"/>
      <c r="K222" s="36" t="str">
        <f t="shared" si="100"/>
        <v/>
      </c>
      <c r="L222" s="18"/>
      <c r="M222" s="36" t="str">
        <f t="shared" si="101"/>
        <v/>
      </c>
      <c r="N222" s="36" t="str">
        <f t="shared" si="102"/>
        <v/>
      </c>
      <c r="O222" s="35" t="str">
        <f>IFERROR(VLOOKUP(N222,INSTRUCTION!$J$1:$K$101,2),"")</f>
        <v/>
      </c>
      <c r="P222" s="36" t="str">
        <f t="shared" si="103"/>
        <v/>
      </c>
      <c r="Q222" s="37" t="str">
        <f t="shared" si="104"/>
        <v/>
      </c>
      <c r="R222" s="36" t="str">
        <f t="shared" si="105"/>
        <v/>
      </c>
      <c r="S222" s="18"/>
      <c r="T222" s="36" t="str">
        <f t="shared" si="106"/>
        <v/>
      </c>
      <c r="U222" s="18"/>
      <c r="V222" s="36" t="str">
        <f t="shared" si="107"/>
        <v/>
      </c>
      <c r="W222" s="36" t="str">
        <f t="shared" si="108"/>
        <v/>
      </c>
      <c r="X222" s="35" t="str">
        <f>IFERROR(VLOOKUP(W222,INSTRUCTION!$J$1:$K$101,2),"")</f>
        <v/>
      </c>
      <c r="Y222" s="36" t="str">
        <f t="shared" si="109"/>
        <v/>
      </c>
      <c r="Z222" s="18"/>
      <c r="AA222" s="18"/>
      <c r="AB222" s="36" t="str">
        <f t="shared" si="110"/>
        <v/>
      </c>
      <c r="AC222" s="18"/>
      <c r="AD222" s="36" t="str">
        <f t="shared" si="111"/>
        <v/>
      </c>
      <c r="AE222" s="18"/>
      <c r="AF222" s="36" t="str">
        <f t="shared" si="112"/>
        <v/>
      </c>
      <c r="AG222" s="36" t="str">
        <f t="shared" si="113"/>
        <v/>
      </c>
      <c r="AH222" s="35" t="str">
        <f>IFERROR(VLOOKUP(AG222,INSTRUCTION!$J$1:$K$101,2),"")</f>
        <v/>
      </c>
      <c r="AI222" s="36" t="str">
        <f t="shared" si="114"/>
        <v/>
      </c>
      <c r="AJ222" s="18"/>
      <c r="AK222" s="18"/>
      <c r="AL222" s="36" t="str">
        <f t="shared" si="115"/>
        <v/>
      </c>
      <c r="AM222" s="40"/>
      <c r="AN222" s="36" t="str">
        <f t="shared" si="116"/>
        <v/>
      </c>
      <c r="AO222" s="18"/>
      <c r="AP222" s="36" t="str">
        <f t="shared" si="117"/>
        <v/>
      </c>
      <c r="AQ222" s="36" t="str">
        <f t="shared" si="118"/>
        <v/>
      </c>
      <c r="AR222" s="35" t="str">
        <f>IFERROR(VLOOKUP(AQ222,INSTRUCTION!$J$1:$K$101,2),"")</f>
        <v/>
      </c>
      <c r="AS222" s="36" t="str">
        <f t="shared" si="119"/>
        <v/>
      </c>
      <c r="AT222" s="18"/>
      <c r="AU222" s="18"/>
      <c r="AV222" s="36" t="str">
        <f t="shared" si="120"/>
        <v/>
      </c>
      <c r="AW222" s="18"/>
      <c r="AX222" s="36" t="str">
        <f t="shared" si="121"/>
        <v/>
      </c>
      <c r="AY222" s="18"/>
      <c r="AZ222" s="36" t="str">
        <f t="shared" si="122"/>
        <v/>
      </c>
      <c r="BA222" s="36" t="str">
        <f t="shared" si="123"/>
        <v/>
      </c>
      <c r="BB222" s="35" t="str">
        <f>IFERROR(VLOOKUP(BA222,INSTRUCTION!$J$1:$K$101,2),"")</f>
        <v/>
      </c>
      <c r="BC222" s="36" t="str">
        <f t="shared" si="124"/>
        <v/>
      </c>
      <c r="BD222" s="18"/>
      <c r="BE222" s="40"/>
      <c r="BF222" s="36" t="str">
        <f t="shared" si="125"/>
        <v/>
      </c>
      <c r="BG222" s="18"/>
      <c r="BH222" s="36" t="str">
        <f t="shared" si="126"/>
        <v/>
      </c>
      <c r="BI222" s="18"/>
      <c r="BJ222" s="36" t="str">
        <f t="shared" si="127"/>
        <v/>
      </c>
      <c r="BK222" s="36" t="str">
        <f t="shared" si="128"/>
        <v/>
      </c>
      <c r="BL222" s="35" t="str">
        <f>IFERROR(VLOOKUP(BK222,INSTRUCTION!$J$1:$K$101,2),"")</f>
        <v/>
      </c>
      <c r="BM222" s="36" t="str">
        <f t="shared" si="129"/>
        <v/>
      </c>
      <c r="BN222" s="36" t="str">
        <f>IFERROR(SUMPRODUCT(LARGE((N222,W222,AG222,AQ222,BA222,BK222),{1,2,3,4,5})),"")</f>
        <v/>
      </c>
      <c r="BO222" s="36" t="str">
        <f t="shared" si="130"/>
        <v/>
      </c>
      <c r="BP222" s="36" t="str">
        <f t="shared" si="132"/>
        <v/>
      </c>
      <c r="BQ222" s="45" t="str">
        <f t="shared" si="131"/>
        <v/>
      </c>
    </row>
    <row r="223" spans="1:69" x14ac:dyDescent="0.3">
      <c r="A223" s="17">
        <v>221</v>
      </c>
      <c r="B223" s="18"/>
      <c r="C223" s="18"/>
      <c r="D223" s="19"/>
      <c r="E223" s="20"/>
      <c r="F223" s="21"/>
      <c r="G223" s="22"/>
      <c r="H223" s="31">
        <v>80</v>
      </c>
      <c r="I223" s="25">
        <v>20</v>
      </c>
      <c r="J223" s="40"/>
      <c r="K223" s="36" t="str">
        <f t="shared" si="100"/>
        <v/>
      </c>
      <c r="L223" s="18"/>
      <c r="M223" s="36" t="str">
        <f t="shared" si="101"/>
        <v/>
      </c>
      <c r="N223" s="36" t="str">
        <f t="shared" si="102"/>
        <v/>
      </c>
      <c r="O223" s="35" t="str">
        <f>IFERROR(VLOOKUP(N223,INSTRUCTION!$J$1:$K$101,2),"")</f>
        <v/>
      </c>
      <c r="P223" s="36" t="str">
        <f t="shared" si="103"/>
        <v/>
      </c>
      <c r="Q223" s="37" t="str">
        <f t="shared" si="104"/>
        <v/>
      </c>
      <c r="R223" s="36" t="str">
        <f t="shared" si="105"/>
        <v/>
      </c>
      <c r="S223" s="18"/>
      <c r="T223" s="36" t="str">
        <f t="shared" si="106"/>
        <v/>
      </c>
      <c r="U223" s="18"/>
      <c r="V223" s="36" t="str">
        <f t="shared" si="107"/>
        <v/>
      </c>
      <c r="W223" s="36" t="str">
        <f t="shared" si="108"/>
        <v/>
      </c>
      <c r="X223" s="35" t="str">
        <f>IFERROR(VLOOKUP(W223,INSTRUCTION!$J$1:$K$101,2),"")</f>
        <v/>
      </c>
      <c r="Y223" s="36" t="str">
        <f t="shared" si="109"/>
        <v/>
      </c>
      <c r="Z223" s="18"/>
      <c r="AA223" s="18"/>
      <c r="AB223" s="36" t="str">
        <f t="shared" si="110"/>
        <v/>
      </c>
      <c r="AC223" s="18"/>
      <c r="AD223" s="36" t="str">
        <f t="shared" si="111"/>
        <v/>
      </c>
      <c r="AE223" s="18"/>
      <c r="AF223" s="36" t="str">
        <f t="shared" si="112"/>
        <v/>
      </c>
      <c r="AG223" s="36" t="str">
        <f t="shared" si="113"/>
        <v/>
      </c>
      <c r="AH223" s="35" t="str">
        <f>IFERROR(VLOOKUP(AG223,INSTRUCTION!$J$1:$K$101,2),"")</f>
        <v/>
      </c>
      <c r="AI223" s="36" t="str">
        <f t="shared" si="114"/>
        <v/>
      </c>
      <c r="AJ223" s="18"/>
      <c r="AK223" s="18"/>
      <c r="AL223" s="36" t="str">
        <f t="shared" si="115"/>
        <v/>
      </c>
      <c r="AM223" s="40"/>
      <c r="AN223" s="36" t="str">
        <f t="shared" si="116"/>
        <v/>
      </c>
      <c r="AO223" s="18"/>
      <c r="AP223" s="36" t="str">
        <f t="shared" si="117"/>
        <v/>
      </c>
      <c r="AQ223" s="36" t="str">
        <f t="shared" si="118"/>
        <v/>
      </c>
      <c r="AR223" s="35" t="str">
        <f>IFERROR(VLOOKUP(AQ223,INSTRUCTION!$J$1:$K$101,2),"")</f>
        <v/>
      </c>
      <c r="AS223" s="36" t="str">
        <f t="shared" si="119"/>
        <v/>
      </c>
      <c r="AT223" s="18"/>
      <c r="AU223" s="18"/>
      <c r="AV223" s="36" t="str">
        <f t="shared" si="120"/>
        <v/>
      </c>
      <c r="AW223" s="18"/>
      <c r="AX223" s="36" t="str">
        <f t="shared" si="121"/>
        <v/>
      </c>
      <c r="AY223" s="18"/>
      <c r="AZ223" s="36" t="str">
        <f t="shared" si="122"/>
        <v/>
      </c>
      <c r="BA223" s="36" t="str">
        <f t="shared" si="123"/>
        <v/>
      </c>
      <c r="BB223" s="35" t="str">
        <f>IFERROR(VLOOKUP(BA223,INSTRUCTION!$J$1:$K$101,2),"")</f>
        <v/>
      </c>
      <c r="BC223" s="36" t="str">
        <f t="shared" si="124"/>
        <v/>
      </c>
      <c r="BD223" s="18"/>
      <c r="BE223" s="40"/>
      <c r="BF223" s="36" t="str">
        <f t="shared" si="125"/>
        <v/>
      </c>
      <c r="BG223" s="18"/>
      <c r="BH223" s="36" t="str">
        <f t="shared" si="126"/>
        <v/>
      </c>
      <c r="BI223" s="18"/>
      <c r="BJ223" s="36" t="str">
        <f t="shared" si="127"/>
        <v/>
      </c>
      <c r="BK223" s="36" t="str">
        <f t="shared" si="128"/>
        <v/>
      </c>
      <c r="BL223" s="35" t="str">
        <f>IFERROR(VLOOKUP(BK223,INSTRUCTION!$J$1:$K$101,2),"")</f>
        <v/>
      </c>
      <c r="BM223" s="36" t="str">
        <f t="shared" si="129"/>
        <v/>
      </c>
      <c r="BN223" s="36" t="str">
        <f>IFERROR(SUMPRODUCT(LARGE((N223,W223,AG223,AQ223,BA223,BK223),{1,2,3,4,5})),"")</f>
        <v/>
      </c>
      <c r="BO223" s="36" t="str">
        <f t="shared" si="130"/>
        <v/>
      </c>
      <c r="BP223" s="36" t="str">
        <f t="shared" si="132"/>
        <v/>
      </c>
      <c r="BQ223" s="45" t="str">
        <f t="shared" si="131"/>
        <v/>
      </c>
    </row>
    <row r="224" spans="1:69" x14ac:dyDescent="0.3">
      <c r="A224" s="17">
        <v>222</v>
      </c>
      <c r="B224" s="18"/>
      <c r="C224" s="18"/>
      <c r="D224" s="19"/>
      <c r="E224" s="20"/>
      <c r="F224" s="21"/>
      <c r="G224" s="22"/>
      <c r="H224" s="31">
        <v>80</v>
      </c>
      <c r="I224" s="25">
        <v>20</v>
      </c>
      <c r="J224" s="40"/>
      <c r="K224" s="36" t="str">
        <f t="shared" si="100"/>
        <v/>
      </c>
      <c r="L224" s="18"/>
      <c r="M224" s="36" t="str">
        <f t="shared" si="101"/>
        <v/>
      </c>
      <c r="N224" s="36" t="str">
        <f t="shared" si="102"/>
        <v/>
      </c>
      <c r="O224" s="35" t="str">
        <f>IFERROR(VLOOKUP(N224,INSTRUCTION!$J$1:$K$101,2),"")</f>
        <v/>
      </c>
      <c r="P224" s="36" t="str">
        <f t="shared" si="103"/>
        <v/>
      </c>
      <c r="Q224" s="37" t="str">
        <f t="shared" si="104"/>
        <v/>
      </c>
      <c r="R224" s="36" t="str">
        <f t="shared" si="105"/>
        <v/>
      </c>
      <c r="S224" s="18"/>
      <c r="T224" s="36" t="str">
        <f t="shared" si="106"/>
        <v/>
      </c>
      <c r="U224" s="18"/>
      <c r="V224" s="36" t="str">
        <f t="shared" si="107"/>
        <v/>
      </c>
      <c r="W224" s="36" t="str">
        <f t="shared" si="108"/>
        <v/>
      </c>
      <c r="X224" s="35" t="str">
        <f>IFERROR(VLOOKUP(W224,INSTRUCTION!$J$1:$K$101,2),"")</f>
        <v/>
      </c>
      <c r="Y224" s="36" t="str">
        <f t="shared" si="109"/>
        <v/>
      </c>
      <c r="Z224" s="18"/>
      <c r="AA224" s="18"/>
      <c r="AB224" s="36" t="str">
        <f t="shared" si="110"/>
        <v/>
      </c>
      <c r="AC224" s="18"/>
      <c r="AD224" s="36" t="str">
        <f t="shared" si="111"/>
        <v/>
      </c>
      <c r="AE224" s="18"/>
      <c r="AF224" s="36" t="str">
        <f t="shared" si="112"/>
        <v/>
      </c>
      <c r="AG224" s="36" t="str">
        <f t="shared" si="113"/>
        <v/>
      </c>
      <c r="AH224" s="35" t="str">
        <f>IFERROR(VLOOKUP(AG224,INSTRUCTION!$J$1:$K$101,2),"")</f>
        <v/>
      </c>
      <c r="AI224" s="36" t="str">
        <f t="shared" si="114"/>
        <v/>
      </c>
      <c r="AJ224" s="18"/>
      <c r="AK224" s="18"/>
      <c r="AL224" s="36" t="str">
        <f t="shared" si="115"/>
        <v/>
      </c>
      <c r="AM224" s="40"/>
      <c r="AN224" s="36" t="str">
        <f t="shared" si="116"/>
        <v/>
      </c>
      <c r="AO224" s="18"/>
      <c r="AP224" s="36" t="str">
        <f t="shared" si="117"/>
        <v/>
      </c>
      <c r="AQ224" s="36" t="str">
        <f t="shared" si="118"/>
        <v/>
      </c>
      <c r="AR224" s="35" t="str">
        <f>IFERROR(VLOOKUP(AQ224,INSTRUCTION!$J$1:$K$101,2),"")</f>
        <v/>
      </c>
      <c r="AS224" s="36" t="str">
        <f t="shared" si="119"/>
        <v/>
      </c>
      <c r="AT224" s="18"/>
      <c r="AU224" s="18"/>
      <c r="AV224" s="36" t="str">
        <f t="shared" si="120"/>
        <v/>
      </c>
      <c r="AW224" s="18"/>
      <c r="AX224" s="36" t="str">
        <f t="shared" si="121"/>
        <v/>
      </c>
      <c r="AY224" s="18"/>
      <c r="AZ224" s="36" t="str">
        <f t="shared" si="122"/>
        <v/>
      </c>
      <c r="BA224" s="36" t="str">
        <f t="shared" si="123"/>
        <v/>
      </c>
      <c r="BB224" s="35" t="str">
        <f>IFERROR(VLOOKUP(BA224,INSTRUCTION!$J$1:$K$101,2),"")</f>
        <v/>
      </c>
      <c r="BC224" s="36" t="str">
        <f t="shared" si="124"/>
        <v/>
      </c>
      <c r="BD224" s="18"/>
      <c r="BE224" s="40"/>
      <c r="BF224" s="36" t="str">
        <f t="shared" si="125"/>
        <v/>
      </c>
      <c r="BG224" s="18"/>
      <c r="BH224" s="36" t="str">
        <f t="shared" si="126"/>
        <v/>
      </c>
      <c r="BI224" s="18"/>
      <c r="BJ224" s="36" t="str">
        <f t="shared" si="127"/>
        <v/>
      </c>
      <c r="BK224" s="36" t="str">
        <f t="shared" si="128"/>
        <v/>
      </c>
      <c r="BL224" s="35" t="str">
        <f>IFERROR(VLOOKUP(BK224,INSTRUCTION!$J$1:$K$101,2),"")</f>
        <v/>
      </c>
      <c r="BM224" s="36" t="str">
        <f t="shared" si="129"/>
        <v/>
      </c>
      <c r="BN224" s="36" t="str">
        <f>IFERROR(SUMPRODUCT(LARGE((N224,W224,AG224,AQ224,BA224,BK224),{1,2,3,4,5})),"")</f>
        <v/>
      </c>
      <c r="BO224" s="36" t="str">
        <f t="shared" si="130"/>
        <v/>
      </c>
      <c r="BP224" s="36" t="str">
        <f t="shared" si="132"/>
        <v/>
      </c>
      <c r="BQ224" s="45" t="str">
        <f t="shared" si="131"/>
        <v/>
      </c>
    </row>
    <row r="225" spans="1:69" x14ac:dyDescent="0.3">
      <c r="A225" s="17">
        <v>223</v>
      </c>
      <c r="B225" s="18"/>
      <c r="C225" s="18"/>
      <c r="D225" s="19"/>
      <c r="E225" s="20"/>
      <c r="F225" s="21"/>
      <c r="G225" s="22"/>
      <c r="H225" s="31">
        <v>80</v>
      </c>
      <c r="I225" s="25">
        <v>20</v>
      </c>
      <c r="J225" s="40"/>
      <c r="K225" s="36" t="str">
        <f t="shared" si="100"/>
        <v/>
      </c>
      <c r="L225" s="18"/>
      <c r="M225" s="36" t="str">
        <f t="shared" si="101"/>
        <v/>
      </c>
      <c r="N225" s="36" t="str">
        <f t="shared" si="102"/>
        <v/>
      </c>
      <c r="O225" s="35" t="str">
        <f>IFERROR(VLOOKUP(N225,INSTRUCTION!$J$1:$K$101,2),"")</f>
        <v/>
      </c>
      <c r="P225" s="36" t="str">
        <f t="shared" si="103"/>
        <v/>
      </c>
      <c r="Q225" s="37" t="str">
        <f t="shared" si="104"/>
        <v/>
      </c>
      <c r="R225" s="36" t="str">
        <f t="shared" si="105"/>
        <v/>
      </c>
      <c r="S225" s="18"/>
      <c r="T225" s="36" t="str">
        <f t="shared" si="106"/>
        <v/>
      </c>
      <c r="U225" s="18"/>
      <c r="V225" s="36" t="str">
        <f t="shared" si="107"/>
        <v/>
      </c>
      <c r="W225" s="36" t="str">
        <f t="shared" si="108"/>
        <v/>
      </c>
      <c r="X225" s="35" t="str">
        <f>IFERROR(VLOOKUP(W225,INSTRUCTION!$J$1:$K$101,2),"")</f>
        <v/>
      </c>
      <c r="Y225" s="36" t="str">
        <f t="shared" si="109"/>
        <v/>
      </c>
      <c r="Z225" s="18"/>
      <c r="AA225" s="18"/>
      <c r="AB225" s="36" t="str">
        <f t="shared" si="110"/>
        <v/>
      </c>
      <c r="AC225" s="18"/>
      <c r="AD225" s="36" t="str">
        <f t="shared" si="111"/>
        <v/>
      </c>
      <c r="AE225" s="18"/>
      <c r="AF225" s="36" t="str">
        <f t="shared" si="112"/>
        <v/>
      </c>
      <c r="AG225" s="36" t="str">
        <f t="shared" si="113"/>
        <v/>
      </c>
      <c r="AH225" s="35" t="str">
        <f>IFERROR(VLOOKUP(AG225,INSTRUCTION!$J$1:$K$101,2),"")</f>
        <v/>
      </c>
      <c r="AI225" s="36" t="str">
        <f t="shared" si="114"/>
        <v/>
      </c>
      <c r="AJ225" s="18"/>
      <c r="AK225" s="18"/>
      <c r="AL225" s="36" t="str">
        <f t="shared" si="115"/>
        <v/>
      </c>
      <c r="AM225" s="40"/>
      <c r="AN225" s="36" t="str">
        <f t="shared" si="116"/>
        <v/>
      </c>
      <c r="AO225" s="18"/>
      <c r="AP225" s="36" t="str">
        <f t="shared" si="117"/>
        <v/>
      </c>
      <c r="AQ225" s="36" t="str">
        <f t="shared" si="118"/>
        <v/>
      </c>
      <c r="AR225" s="35" t="str">
        <f>IFERROR(VLOOKUP(AQ225,INSTRUCTION!$J$1:$K$101,2),"")</f>
        <v/>
      </c>
      <c r="AS225" s="36" t="str">
        <f t="shared" si="119"/>
        <v/>
      </c>
      <c r="AT225" s="18"/>
      <c r="AU225" s="18"/>
      <c r="AV225" s="36" t="str">
        <f t="shared" si="120"/>
        <v/>
      </c>
      <c r="AW225" s="18"/>
      <c r="AX225" s="36" t="str">
        <f t="shared" si="121"/>
        <v/>
      </c>
      <c r="AY225" s="18"/>
      <c r="AZ225" s="36" t="str">
        <f t="shared" si="122"/>
        <v/>
      </c>
      <c r="BA225" s="36" t="str">
        <f t="shared" si="123"/>
        <v/>
      </c>
      <c r="BB225" s="35" t="str">
        <f>IFERROR(VLOOKUP(BA225,INSTRUCTION!$J$1:$K$101,2),"")</f>
        <v/>
      </c>
      <c r="BC225" s="36" t="str">
        <f t="shared" si="124"/>
        <v/>
      </c>
      <c r="BD225" s="18"/>
      <c r="BE225" s="40"/>
      <c r="BF225" s="36" t="str">
        <f t="shared" si="125"/>
        <v/>
      </c>
      <c r="BG225" s="18"/>
      <c r="BH225" s="36" t="str">
        <f t="shared" si="126"/>
        <v/>
      </c>
      <c r="BI225" s="18"/>
      <c r="BJ225" s="36" t="str">
        <f t="shared" si="127"/>
        <v/>
      </c>
      <c r="BK225" s="36" t="str">
        <f t="shared" si="128"/>
        <v/>
      </c>
      <c r="BL225" s="35" t="str">
        <f>IFERROR(VLOOKUP(BK225,INSTRUCTION!$J$1:$K$101,2),"")</f>
        <v/>
      </c>
      <c r="BM225" s="36" t="str">
        <f t="shared" si="129"/>
        <v/>
      </c>
      <c r="BN225" s="36" t="str">
        <f>IFERROR(SUMPRODUCT(LARGE((N225,W225,AG225,AQ225,BA225,BK225),{1,2,3,4,5})),"")</f>
        <v/>
      </c>
      <c r="BO225" s="36" t="str">
        <f t="shared" si="130"/>
        <v/>
      </c>
      <c r="BP225" s="36" t="str">
        <f t="shared" si="132"/>
        <v/>
      </c>
      <c r="BQ225" s="45" t="str">
        <f t="shared" si="131"/>
        <v/>
      </c>
    </row>
    <row r="226" spans="1:69" x14ac:dyDescent="0.3">
      <c r="A226" s="17">
        <v>224</v>
      </c>
      <c r="B226" s="18"/>
      <c r="C226" s="18"/>
      <c r="D226" s="19"/>
      <c r="E226" s="20"/>
      <c r="F226" s="21"/>
      <c r="G226" s="22"/>
      <c r="H226" s="31">
        <v>80</v>
      </c>
      <c r="I226" s="25">
        <v>20</v>
      </c>
      <c r="J226" s="40"/>
      <c r="K226" s="36" t="str">
        <f t="shared" si="100"/>
        <v/>
      </c>
      <c r="L226" s="18"/>
      <c r="M226" s="36" t="str">
        <f t="shared" si="101"/>
        <v/>
      </c>
      <c r="N226" s="36" t="str">
        <f t="shared" si="102"/>
        <v/>
      </c>
      <c r="O226" s="35" t="str">
        <f>IFERROR(VLOOKUP(N226,INSTRUCTION!$J$1:$K$101,2),"")</f>
        <v/>
      </c>
      <c r="P226" s="36" t="str">
        <f t="shared" si="103"/>
        <v/>
      </c>
      <c r="Q226" s="37" t="str">
        <f t="shared" si="104"/>
        <v/>
      </c>
      <c r="R226" s="36" t="str">
        <f t="shared" si="105"/>
        <v/>
      </c>
      <c r="S226" s="18"/>
      <c r="T226" s="36" t="str">
        <f t="shared" si="106"/>
        <v/>
      </c>
      <c r="U226" s="18"/>
      <c r="V226" s="36" t="str">
        <f t="shared" si="107"/>
        <v/>
      </c>
      <c r="W226" s="36" t="str">
        <f t="shared" si="108"/>
        <v/>
      </c>
      <c r="X226" s="35" t="str">
        <f>IFERROR(VLOOKUP(W226,INSTRUCTION!$J$1:$K$101,2),"")</f>
        <v/>
      </c>
      <c r="Y226" s="36" t="str">
        <f t="shared" si="109"/>
        <v/>
      </c>
      <c r="Z226" s="18"/>
      <c r="AA226" s="18"/>
      <c r="AB226" s="36" t="str">
        <f t="shared" si="110"/>
        <v/>
      </c>
      <c r="AC226" s="18"/>
      <c r="AD226" s="36" t="str">
        <f t="shared" si="111"/>
        <v/>
      </c>
      <c r="AE226" s="18"/>
      <c r="AF226" s="36" t="str">
        <f t="shared" si="112"/>
        <v/>
      </c>
      <c r="AG226" s="36" t="str">
        <f t="shared" si="113"/>
        <v/>
      </c>
      <c r="AH226" s="35" t="str">
        <f>IFERROR(VLOOKUP(AG226,INSTRUCTION!$J$1:$K$101,2),"")</f>
        <v/>
      </c>
      <c r="AI226" s="36" t="str">
        <f t="shared" si="114"/>
        <v/>
      </c>
      <c r="AJ226" s="18"/>
      <c r="AK226" s="18"/>
      <c r="AL226" s="36" t="str">
        <f t="shared" si="115"/>
        <v/>
      </c>
      <c r="AM226" s="40"/>
      <c r="AN226" s="36" t="str">
        <f t="shared" si="116"/>
        <v/>
      </c>
      <c r="AO226" s="18"/>
      <c r="AP226" s="36" t="str">
        <f t="shared" si="117"/>
        <v/>
      </c>
      <c r="AQ226" s="36" t="str">
        <f t="shared" si="118"/>
        <v/>
      </c>
      <c r="AR226" s="35" t="str">
        <f>IFERROR(VLOOKUP(AQ226,INSTRUCTION!$J$1:$K$101,2),"")</f>
        <v/>
      </c>
      <c r="AS226" s="36" t="str">
        <f t="shared" si="119"/>
        <v/>
      </c>
      <c r="AT226" s="18"/>
      <c r="AU226" s="18"/>
      <c r="AV226" s="36" t="str">
        <f t="shared" si="120"/>
        <v/>
      </c>
      <c r="AW226" s="18"/>
      <c r="AX226" s="36" t="str">
        <f t="shared" si="121"/>
        <v/>
      </c>
      <c r="AY226" s="18"/>
      <c r="AZ226" s="36" t="str">
        <f t="shared" si="122"/>
        <v/>
      </c>
      <c r="BA226" s="36" t="str">
        <f t="shared" si="123"/>
        <v/>
      </c>
      <c r="BB226" s="35" t="str">
        <f>IFERROR(VLOOKUP(BA226,INSTRUCTION!$J$1:$K$101,2),"")</f>
        <v/>
      </c>
      <c r="BC226" s="36" t="str">
        <f t="shared" si="124"/>
        <v/>
      </c>
      <c r="BD226" s="18"/>
      <c r="BE226" s="40"/>
      <c r="BF226" s="36" t="str">
        <f t="shared" si="125"/>
        <v/>
      </c>
      <c r="BG226" s="18"/>
      <c r="BH226" s="36" t="str">
        <f t="shared" si="126"/>
        <v/>
      </c>
      <c r="BI226" s="18"/>
      <c r="BJ226" s="36" t="str">
        <f t="shared" si="127"/>
        <v/>
      </c>
      <c r="BK226" s="36" t="str">
        <f t="shared" si="128"/>
        <v/>
      </c>
      <c r="BL226" s="35" t="str">
        <f>IFERROR(VLOOKUP(BK226,INSTRUCTION!$J$1:$K$101,2),"")</f>
        <v/>
      </c>
      <c r="BM226" s="36" t="str">
        <f t="shared" si="129"/>
        <v/>
      </c>
      <c r="BN226" s="36" t="str">
        <f>IFERROR(SUMPRODUCT(LARGE((N226,W226,AG226,AQ226,BA226,BK226),{1,2,3,4,5})),"")</f>
        <v/>
      </c>
      <c r="BO226" s="36" t="str">
        <f t="shared" si="130"/>
        <v/>
      </c>
      <c r="BP226" s="36" t="str">
        <f t="shared" si="132"/>
        <v/>
      </c>
      <c r="BQ226" s="45" t="str">
        <f t="shared" si="131"/>
        <v/>
      </c>
    </row>
    <row r="227" spans="1:69" x14ac:dyDescent="0.3">
      <c r="A227" s="17">
        <v>225</v>
      </c>
      <c r="B227" s="18"/>
      <c r="C227" s="18"/>
      <c r="D227" s="19"/>
      <c r="E227" s="20"/>
      <c r="F227" s="21"/>
      <c r="G227" s="22"/>
      <c r="H227" s="31">
        <v>80</v>
      </c>
      <c r="I227" s="25">
        <v>20</v>
      </c>
      <c r="J227" s="40"/>
      <c r="K227" s="36" t="str">
        <f t="shared" si="100"/>
        <v/>
      </c>
      <c r="L227" s="18"/>
      <c r="M227" s="36" t="str">
        <f t="shared" si="101"/>
        <v/>
      </c>
      <c r="N227" s="36" t="str">
        <f t="shared" si="102"/>
        <v/>
      </c>
      <c r="O227" s="35" t="str">
        <f>IFERROR(VLOOKUP(N227,INSTRUCTION!$J$1:$K$101,2),"")</f>
        <v/>
      </c>
      <c r="P227" s="36" t="str">
        <f t="shared" si="103"/>
        <v/>
      </c>
      <c r="Q227" s="37" t="str">
        <f t="shared" si="104"/>
        <v/>
      </c>
      <c r="R227" s="36" t="str">
        <f t="shared" si="105"/>
        <v/>
      </c>
      <c r="S227" s="18"/>
      <c r="T227" s="36" t="str">
        <f t="shared" si="106"/>
        <v/>
      </c>
      <c r="U227" s="18"/>
      <c r="V227" s="36" t="str">
        <f t="shared" si="107"/>
        <v/>
      </c>
      <c r="W227" s="36" t="str">
        <f t="shared" si="108"/>
        <v/>
      </c>
      <c r="X227" s="35" t="str">
        <f>IFERROR(VLOOKUP(W227,INSTRUCTION!$J$1:$K$101,2),"")</f>
        <v/>
      </c>
      <c r="Y227" s="36" t="str">
        <f t="shared" si="109"/>
        <v/>
      </c>
      <c r="Z227" s="18"/>
      <c r="AA227" s="18"/>
      <c r="AB227" s="36" t="str">
        <f t="shared" si="110"/>
        <v/>
      </c>
      <c r="AC227" s="18"/>
      <c r="AD227" s="36" t="str">
        <f t="shared" si="111"/>
        <v/>
      </c>
      <c r="AE227" s="18"/>
      <c r="AF227" s="36" t="str">
        <f t="shared" si="112"/>
        <v/>
      </c>
      <c r="AG227" s="36" t="str">
        <f t="shared" si="113"/>
        <v/>
      </c>
      <c r="AH227" s="35" t="str">
        <f>IFERROR(VLOOKUP(AG227,INSTRUCTION!$J$1:$K$101,2),"")</f>
        <v/>
      </c>
      <c r="AI227" s="36" t="str">
        <f t="shared" si="114"/>
        <v/>
      </c>
      <c r="AJ227" s="18"/>
      <c r="AK227" s="18"/>
      <c r="AL227" s="36" t="str">
        <f t="shared" si="115"/>
        <v/>
      </c>
      <c r="AM227" s="40"/>
      <c r="AN227" s="36" t="str">
        <f t="shared" si="116"/>
        <v/>
      </c>
      <c r="AO227" s="18"/>
      <c r="AP227" s="36" t="str">
        <f t="shared" si="117"/>
        <v/>
      </c>
      <c r="AQ227" s="36" t="str">
        <f t="shared" si="118"/>
        <v/>
      </c>
      <c r="AR227" s="35" t="str">
        <f>IFERROR(VLOOKUP(AQ227,INSTRUCTION!$J$1:$K$101,2),"")</f>
        <v/>
      </c>
      <c r="AS227" s="36" t="str">
        <f t="shared" si="119"/>
        <v/>
      </c>
      <c r="AT227" s="18"/>
      <c r="AU227" s="18"/>
      <c r="AV227" s="36" t="str">
        <f t="shared" si="120"/>
        <v/>
      </c>
      <c r="AW227" s="18"/>
      <c r="AX227" s="36" t="str">
        <f t="shared" si="121"/>
        <v/>
      </c>
      <c r="AY227" s="18"/>
      <c r="AZ227" s="36" t="str">
        <f t="shared" si="122"/>
        <v/>
      </c>
      <c r="BA227" s="36" t="str">
        <f t="shared" si="123"/>
        <v/>
      </c>
      <c r="BB227" s="35" t="str">
        <f>IFERROR(VLOOKUP(BA227,INSTRUCTION!$J$1:$K$101,2),"")</f>
        <v/>
      </c>
      <c r="BC227" s="36" t="str">
        <f t="shared" si="124"/>
        <v/>
      </c>
      <c r="BD227" s="18"/>
      <c r="BE227" s="40"/>
      <c r="BF227" s="36" t="str">
        <f t="shared" si="125"/>
        <v/>
      </c>
      <c r="BG227" s="18"/>
      <c r="BH227" s="36" t="str">
        <f t="shared" si="126"/>
        <v/>
      </c>
      <c r="BI227" s="18"/>
      <c r="BJ227" s="36" t="str">
        <f t="shared" si="127"/>
        <v/>
      </c>
      <c r="BK227" s="36" t="str">
        <f t="shared" si="128"/>
        <v/>
      </c>
      <c r="BL227" s="35" t="str">
        <f>IFERROR(VLOOKUP(BK227,INSTRUCTION!$J$1:$K$101,2),"")</f>
        <v/>
      </c>
      <c r="BM227" s="36" t="str">
        <f t="shared" si="129"/>
        <v/>
      </c>
      <c r="BN227" s="36" t="str">
        <f>IFERROR(SUMPRODUCT(LARGE((N227,W227,AG227,AQ227,BA227,BK227),{1,2,3,4,5})),"")</f>
        <v/>
      </c>
      <c r="BO227" s="36" t="str">
        <f t="shared" si="130"/>
        <v/>
      </c>
      <c r="BP227" s="36" t="str">
        <f t="shared" si="132"/>
        <v/>
      </c>
      <c r="BQ227" s="45" t="str">
        <f t="shared" si="131"/>
        <v/>
      </c>
    </row>
    <row r="228" spans="1:69" x14ac:dyDescent="0.3">
      <c r="A228" s="17">
        <v>226</v>
      </c>
      <c r="B228" s="18"/>
      <c r="C228" s="18"/>
      <c r="D228" s="19"/>
      <c r="E228" s="20"/>
      <c r="F228" s="21"/>
      <c r="G228" s="22"/>
      <c r="H228" s="31">
        <v>80</v>
      </c>
      <c r="I228" s="25">
        <v>20</v>
      </c>
      <c r="J228" s="40"/>
      <c r="K228" s="36" t="str">
        <f t="shared" si="100"/>
        <v/>
      </c>
      <c r="L228" s="18"/>
      <c r="M228" s="36" t="str">
        <f t="shared" si="101"/>
        <v/>
      </c>
      <c r="N228" s="36" t="str">
        <f t="shared" si="102"/>
        <v/>
      </c>
      <c r="O228" s="35" t="str">
        <f>IFERROR(VLOOKUP(N228,INSTRUCTION!$J$1:$K$101,2),"")</f>
        <v/>
      </c>
      <c r="P228" s="36" t="str">
        <f t="shared" si="103"/>
        <v/>
      </c>
      <c r="Q228" s="37" t="str">
        <f t="shared" si="104"/>
        <v/>
      </c>
      <c r="R228" s="36" t="str">
        <f t="shared" si="105"/>
        <v/>
      </c>
      <c r="S228" s="18"/>
      <c r="T228" s="36" t="str">
        <f t="shared" si="106"/>
        <v/>
      </c>
      <c r="U228" s="18"/>
      <c r="V228" s="36" t="str">
        <f t="shared" si="107"/>
        <v/>
      </c>
      <c r="W228" s="36" t="str">
        <f t="shared" si="108"/>
        <v/>
      </c>
      <c r="X228" s="35" t="str">
        <f>IFERROR(VLOOKUP(W228,INSTRUCTION!$J$1:$K$101,2),"")</f>
        <v/>
      </c>
      <c r="Y228" s="36" t="str">
        <f t="shared" si="109"/>
        <v/>
      </c>
      <c r="Z228" s="18"/>
      <c r="AA228" s="18"/>
      <c r="AB228" s="36" t="str">
        <f t="shared" si="110"/>
        <v/>
      </c>
      <c r="AC228" s="18"/>
      <c r="AD228" s="36" t="str">
        <f t="shared" si="111"/>
        <v/>
      </c>
      <c r="AE228" s="18"/>
      <c r="AF228" s="36" t="str">
        <f t="shared" si="112"/>
        <v/>
      </c>
      <c r="AG228" s="36" t="str">
        <f t="shared" si="113"/>
        <v/>
      </c>
      <c r="AH228" s="35" t="str">
        <f>IFERROR(VLOOKUP(AG228,INSTRUCTION!$J$1:$K$101,2),"")</f>
        <v/>
      </c>
      <c r="AI228" s="36" t="str">
        <f t="shared" si="114"/>
        <v/>
      </c>
      <c r="AJ228" s="18"/>
      <c r="AK228" s="18"/>
      <c r="AL228" s="36" t="str">
        <f t="shared" si="115"/>
        <v/>
      </c>
      <c r="AM228" s="40"/>
      <c r="AN228" s="36" t="str">
        <f t="shared" si="116"/>
        <v/>
      </c>
      <c r="AO228" s="18"/>
      <c r="AP228" s="36" t="str">
        <f t="shared" si="117"/>
        <v/>
      </c>
      <c r="AQ228" s="36" t="str">
        <f t="shared" si="118"/>
        <v/>
      </c>
      <c r="AR228" s="35" t="str">
        <f>IFERROR(VLOOKUP(AQ228,INSTRUCTION!$J$1:$K$101,2),"")</f>
        <v/>
      </c>
      <c r="AS228" s="36" t="str">
        <f t="shared" si="119"/>
        <v/>
      </c>
      <c r="AT228" s="18"/>
      <c r="AU228" s="18"/>
      <c r="AV228" s="36" t="str">
        <f t="shared" si="120"/>
        <v/>
      </c>
      <c r="AW228" s="18"/>
      <c r="AX228" s="36" t="str">
        <f t="shared" si="121"/>
        <v/>
      </c>
      <c r="AY228" s="18"/>
      <c r="AZ228" s="36" t="str">
        <f t="shared" si="122"/>
        <v/>
      </c>
      <c r="BA228" s="36" t="str">
        <f t="shared" si="123"/>
        <v/>
      </c>
      <c r="BB228" s="35" t="str">
        <f>IFERROR(VLOOKUP(BA228,INSTRUCTION!$J$1:$K$101,2),"")</f>
        <v/>
      </c>
      <c r="BC228" s="36" t="str">
        <f t="shared" si="124"/>
        <v/>
      </c>
      <c r="BD228" s="18"/>
      <c r="BE228" s="40"/>
      <c r="BF228" s="36" t="str">
        <f t="shared" si="125"/>
        <v/>
      </c>
      <c r="BG228" s="18"/>
      <c r="BH228" s="36" t="str">
        <f t="shared" si="126"/>
        <v/>
      </c>
      <c r="BI228" s="18"/>
      <c r="BJ228" s="36" t="str">
        <f t="shared" si="127"/>
        <v/>
      </c>
      <c r="BK228" s="36" t="str">
        <f t="shared" si="128"/>
        <v/>
      </c>
      <c r="BL228" s="35" t="str">
        <f>IFERROR(VLOOKUP(BK228,INSTRUCTION!$J$1:$K$101,2),"")</f>
        <v/>
      </c>
      <c r="BM228" s="36" t="str">
        <f t="shared" si="129"/>
        <v/>
      </c>
      <c r="BN228" s="36" t="str">
        <f>IFERROR(SUMPRODUCT(LARGE((N228,W228,AG228,AQ228,BA228,BK228),{1,2,3,4,5})),"")</f>
        <v/>
      </c>
      <c r="BO228" s="36" t="str">
        <f t="shared" si="130"/>
        <v/>
      </c>
      <c r="BP228" s="36" t="str">
        <f t="shared" si="132"/>
        <v/>
      </c>
      <c r="BQ228" s="45" t="str">
        <f t="shared" si="131"/>
        <v/>
      </c>
    </row>
    <row r="229" spans="1:69" x14ac:dyDescent="0.3">
      <c r="A229" s="17">
        <v>227</v>
      </c>
      <c r="B229" s="18"/>
      <c r="C229" s="18"/>
      <c r="D229" s="19"/>
      <c r="E229" s="20"/>
      <c r="F229" s="21"/>
      <c r="G229" s="22"/>
      <c r="H229" s="31">
        <v>80</v>
      </c>
      <c r="I229" s="25">
        <v>20</v>
      </c>
      <c r="J229" s="40"/>
      <c r="K229" s="36" t="str">
        <f t="shared" si="100"/>
        <v/>
      </c>
      <c r="L229" s="18"/>
      <c r="M229" s="36" t="str">
        <f t="shared" si="101"/>
        <v/>
      </c>
      <c r="N229" s="36" t="str">
        <f t="shared" si="102"/>
        <v/>
      </c>
      <c r="O229" s="35" t="str">
        <f>IFERROR(VLOOKUP(N229,INSTRUCTION!$J$1:$K$101,2),"")</f>
        <v/>
      </c>
      <c r="P229" s="36" t="str">
        <f t="shared" si="103"/>
        <v/>
      </c>
      <c r="Q229" s="37" t="str">
        <f t="shared" si="104"/>
        <v/>
      </c>
      <c r="R229" s="36" t="str">
        <f t="shared" si="105"/>
        <v/>
      </c>
      <c r="S229" s="18"/>
      <c r="T229" s="36" t="str">
        <f t="shared" si="106"/>
        <v/>
      </c>
      <c r="U229" s="18"/>
      <c r="V229" s="36" t="str">
        <f t="shared" si="107"/>
        <v/>
      </c>
      <c r="W229" s="36" t="str">
        <f t="shared" si="108"/>
        <v/>
      </c>
      <c r="X229" s="35" t="str">
        <f>IFERROR(VLOOKUP(W229,INSTRUCTION!$J$1:$K$101,2),"")</f>
        <v/>
      </c>
      <c r="Y229" s="36" t="str">
        <f t="shared" si="109"/>
        <v/>
      </c>
      <c r="Z229" s="18"/>
      <c r="AA229" s="18"/>
      <c r="AB229" s="36" t="str">
        <f t="shared" si="110"/>
        <v/>
      </c>
      <c r="AC229" s="18"/>
      <c r="AD229" s="36" t="str">
        <f t="shared" si="111"/>
        <v/>
      </c>
      <c r="AE229" s="18"/>
      <c r="AF229" s="36" t="str">
        <f t="shared" si="112"/>
        <v/>
      </c>
      <c r="AG229" s="36" t="str">
        <f t="shared" si="113"/>
        <v/>
      </c>
      <c r="AH229" s="35" t="str">
        <f>IFERROR(VLOOKUP(AG229,INSTRUCTION!$J$1:$K$101,2),"")</f>
        <v/>
      </c>
      <c r="AI229" s="36" t="str">
        <f t="shared" si="114"/>
        <v/>
      </c>
      <c r="AJ229" s="18"/>
      <c r="AK229" s="18"/>
      <c r="AL229" s="36" t="str">
        <f t="shared" si="115"/>
        <v/>
      </c>
      <c r="AM229" s="40"/>
      <c r="AN229" s="36" t="str">
        <f t="shared" si="116"/>
        <v/>
      </c>
      <c r="AO229" s="18"/>
      <c r="AP229" s="36" t="str">
        <f t="shared" si="117"/>
        <v/>
      </c>
      <c r="AQ229" s="36" t="str">
        <f t="shared" si="118"/>
        <v/>
      </c>
      <c r="AR229" s="35" t="str">
        <f>IFERROR(VLOOKUP(AQ229,INSTRUCTION!$J$1:$K$101,2),"")</f>
        <v/>
      </c>
      <c r="AS229" s="36" t="str">
        <f t="shared" si="119"/>
        <v/>
      </c>
      <c r="AT229" s="18"/>
      <c r="AU229" s="18"/>
      <c r="AV229" s="36" t="str">
        <f t="shared" si="120"/>
        <v/>
      </c>
      <c r="AW229" s="18"/>
      <c r="AX229" s="36" t="str">
        <f t="shared" si="121"/>
        <v/>
      </c>
      <c r="AY229" s="18"/>
      <c r="AZ229" s="36" t="str">
        <f t="shared" si="122"/>
        <v/>
      </c>
      <c r="BA229" s="36" t="str">
        <f t="shared" si="123"/>
        <v/>
      </c>
      <c r="BB229" s="35" t="str">
        <f>IFERROR(VLOOKUP(BA229,INSTRUCTION!$J$1:$K$101,2),"")</f>
        <v/>
      </c>
      <c r="BC229" s="36" t="str">
        <f t="shared" si="124"/>
        <v/>
      </c>
      <c r="BD229" s="18"/>
      <c r="BE229" s="40"/>
      <c r="BF229" s="36" t="str">
        <f t="shared" si="125"/>
        <v/>
      </c>
      <c r="BG229" s="18"/>
      <c r="BH229" s="36" t="str">
        <f t="shared" si="126"/>
        <v/>
      </c>
      <c r="BI229" s="18"/>
      <c r="BJ229" s="36" t="str">
        <f t="shared" si="127"/>
        <v/>
      </c>
      <c r="BK229" s="36" t="str">
        <f t="shared" si="128"/>
        <v/>
      </c>
      <c r="BL229" s="35" t="str">
        <f>IFERROR(VLOOKUP(BK229,INSTRUCTION!$J$1:$K$101,2),"")</f>
        <v/>
      </c>
      <c r="BM229" s="36" t="str">
        <f t="shared" si="129"/>
        <v/>
      </c>
      <c r="BN229" s="36" t="str">
        <f>IFERROR(SUMPRODUCT(LARGE((N229,W229,AG229,AQ229,BA229,BK229),{1,2,3,4,5})),"")</f>
        <v/>
      </c>
      <c r="BO229" s="36" t="str">
        <f t="shared" si="130"/>
        <v/>
      </c>
      <c r="BP229" s="36" t="str">
        <f t="shared" si="132"/>
        <v/>
      </c>
      <c r="BQ229" s="45" t="str">
        <f t="shared" si="131"/>
        <v/>
      </c>
    </row>
    <row r="230" spans="1:69" x14ac:dyDescent="0.3">
      <c r="A230" s="17">
        <v>228</v>
      </c>
      <c r="B230" s="18"/>
      <c r="C230" s="18"/>
      <c r="D230" s="19"/>
      <c r="E230" s="20"/>
      <c r="F230" s="21"/>
      <c r="G230" s="22"/>
      <c r="H230" s="31">
        <v>80</v>
      </c>
      <c r="I230" s="25">
        <v>20</v>
      </c>
      <c r="J230" s="40"/>
      <c r="K230" s="36" t="str">
        <f t="shared" si="100"/>
        <v/>
      </c>
      <c r="L230" s="18"/>
      <c r="M230" s="36" t="str">
        <f t="shared" si="101"/>
        <v/>
      </c>
      <c r="N230" s="36" t="str">
        <f t="shared" si="102"/>
        <v/>
      </c>
      <c r="O230" s="35" t="str">
        <f>IFERROR(VLOOKUP(N230,INSTRUCTION!$J$1:$K$101,2),"")</f>
        <v/>
      </c>
      <c r="P230" s="36" t="str">
        <f t="shared" si="103"/>
        <v/>
      </c>
      <c r="Q230" s="37" t="str">
        <f t="shared" si="104"/>
        <v/>
      </c>
      <c r="R230" s="36" t="str">
        <f t="shared" si="105"/>
        <v/>
      </c>
      <c r="S230" s="18"/>
      <c r="T230" s="36" t="str">
        <f t="shared" si="106"/>
        <v/>
      </c>
      <c r="U230" s="18"/>
      <c r="V230" s="36" t="str">
        <f t="shared" si="107"/>
        <v/>
      </c>
      <c r="W230" s="36" t="str">
        <f t="shared" si="108"/>
        <v/>
      </c>
      <c r="X230" s="35" t="str">
        <f>IFERROR(VLOOKUP(W230,INSTRUCTION!$J$1:$K$101,2),"")</f>
        <v/>
      </c>
      <c r="Y230" s="36" t="str">
        <f t="shared" si="109"/>
        <v/>
      </c>
      <c r="Z230" s="18"/>
      <c r="AA230" s="18"/>
      <c r="AB230" s="36" t="str">
        <f t="shared" si="110"/>
        <v/>
      </c>
      <c r="AC230" s="18"/>
      <c r="AD230" s="36" t="str">
        <f t="shared" si="111"/>
        <v/>
      </c>
      <c r="AE230" s="18"/>
      <c r="AF230" s="36" t="str">
        <f t="shared" si="112"/>
        <v/>
      </c>
      <c r="AG230" s="36" t="str">
        <f t="shared" si="113"/>
        <v/>
      </c>
      <c r="AH230" s="35" t="str">
        <f>IFERROR(VLOOKUP(AG230,INSTRUCTION!$J$1:$K$101,2),"")</f>
        <v/>
      </c>
      <c r="AI230" s="36" t="str">
        <f t="shared" si="114"/>
        <v/>
      </c>
      <c r="AJ230" s="18"/>
      <c r="AK230" s="18"/>
      <c r="AL230" s="36" t="str">
        <f t="shared" si="115"/>
        <v/>
      </c>
      <c r="AM230" s="40"/>
      <c r="AN230" s="36" t="str">
        <f t="shared" si="116"/>
        <v/>
      </c>
      <c r="AO230" s="18"/>
      <c r="AP230" s="36" t="str">
        <f t="shared" si="117"/>
        <v/>
      </c>
      <c r="AQ230" s="36" t="str">
        <f t="shared" si="118"/>
        <v/>
      </c>
      <c r="AR230" s="35" t="str">
        <f>IFERROR(VLOOKUP(AQ230,INSTRUCTION!$J$1:$K$101,2),"")</f>
        <v/>
      </c>
      <c r="AS230" s="36" t="str">
        <f t="shared" si="119"/>
        <v/>
      </c>
      <c r="AT230" s="18"/>
      <c r="AU230" s="18"/>
      <c r="AV230" s="36" t="str">
        <f t="shared" si="120"/>
        <v/>
      </c>
      <c r="AW230" s="18"/>
      <c r="AX230" s="36" t="str">
        <f t="shared" si="121"/>
        <v/>
      </c>
      <c r="AY230" s="18"/>
      <c r="AZ230" s="36" t="str">
        <f t="shared" si="122"/>
        <v/>
      </c>
      <c r="BA230" s="36" t="str">
        <f t="shared" si="123"/>
        <v/>
      </c>
      <c r="BB230" s="35" t="str">
        <f>IFERROR(VLOOKUP(BA230,INSTRUCTION!$J$1:$K$101,2),"")</f>
        <v/>
      </c>
      <c r="BC230" s="36" t="str">
        <f t="shared" si="124"/>
        <v/>
      </c>
      <c r="BD230" s="18"/>
      <c r="BE230" s="40"/>
      <c r="BF230" s="36" t="str">
        <f t="shared" si="125"/>
        <v/>
      </c>
      <c r="BG230" s="18"/>
      <c r="BH230" s="36" t="str">
        <f t="shared" si="126"/>
        <v/>
      </c>
      <c r="BI230" s="18"/>
      <c r="BJ230" s="36" t="str">
        <f t="shared" si="127"/>
        <v/>
      </c>
      <c r="BK230" s="36" t="str">
        <f t="shared" si="128"/>
        <v/>
      </c>
      <c r="BL230" s="35" t="str">
        <f>IFERROR(VLOOKUP(BK230,INSTRUCTION!$J$1:$K$101,2),"")</f>
        <v/>
      </c>
      <c r="BM230" s="36" t="str">
        <f t="shared" si="129"/>
        <v/>
      </c>
      <c r="BN230" s="36" t="str">
        <f>IFERROR(SUMPRODUCT(LARGE((N230,W230,AG230,AQ230,BA230,BK230),{1,2,3,4,5})),"")</f>
        <v/>
      </c>
      <c r="BO230" s="36" t="str">
        <f t="shared" si="130"/>
        <v/>
      </c>
      <c r="BP230" s="36" t="str">
        <f t="shared" si="132"/>
        <v/>
      </c>
      <c r="BQ230" s="45" t="str">
        <f t="shared" si="131"/>
        <v/>
      </c>
    </row>
    <row r="231" spans="1:69" x14ac:dyDescent="0.3">
      <c r="A231" s="17">
        <v>229</v>
      </c>
      <c r="B231" s="18"/>
      <c r="C231" s="18"/>
      <c r="D231" s="19"/>
      <c r="E231" s="20"/>
      <c r="F231" s="21"/>
      <c r="G231" s="22"/>
      <c r="H231" s="31">
        <v>80</v>
      </c>
      <c r="I231" s="25">
        <v>20</v>
      </c>
      <c r="J231" s="40"/>
      <c r="K231" s="36" t="str">
        <f t="shared" si="100"/>
        <v/>
      </c>
      <c r="L231" s="18"/>
      <c r="M231" s="36" t="str">
        <f t="shared" si="101"/>
        <v/>
      </c>
      <c r="N231" s="36" t="str">
        <f t="shared" si="102"/>
        <v/>
      </c>
      <c r="O231" s="35" t="str">
        <f>IFERROR(VLOOKUP(N231,INSTRUCTION!$J$1:$K$101,2),"")</f>
        <v/>
      </c>
      <c r="P231" s="36" t="str">
        <f t="shared" si="103"/>
        <v/>
      </c>
      <c r="Q231" s="37" t="str">
        <f t="shared" si="104"/>
        <v/>
      </c>
      <c r="R231" s="36" t="str">
        <f t="shared" si="105"/>
        <v/>
      </c>
      <c r="S231" s="18"/>
      <c r="T231" s="36" t="str">
        <f t="shared" si="106"/>
        <v/>
      </c>
      <c r="U231" s="18"/>
      <c r="V231" s="36" t="str">
        <f t="shared" si="107"/>
        <v/>
      </c>
      <c r="W231" s="36" t="str">
        <f t="shared" si="108"/>
        <v/>
      </c>
      <c r="X231" s="35" t="str">
        <f>IFERROR(VLOOKUP(W231,INSTRUCTION!$J$1:$K$101,2),"")</f>
        <v/>
      </c>
      <c r="Y231" s="36" t="str">
        <f t="shared" si="109"/>
        <v/>
      </c>
      <c r="Z231" s="18"/>
      <c r="AA231" s="18"/>
      <c r="AB231" s="36" t="str">
        <f t="shared" si="110"/>
        <v/>
      </c>
      <c r="AC231" s="18"/>
      <c r="AD231" s="36" t="str">
        <f t="shared" si="111"/>
        <v/>
      </c>
      <c r="AE231" s="18"/>
      <c r="AF231" s="36" t="str">
        <f t="shared" si="112"/>
        <v/>
      </c>
      <c r="AG231" s="36" t="str">
        <f t="shared" si="113"/>
        <v/>
      </c>
      <c r="AH231" s="35" t="str">
        <f>IFERROR(VLOOKUP(AG231,INSTRUCTION!$J$1:$K$101,2),"")</f>
        <v/>
      </c>
      <c r="AI231" s="36" t="str">
        <f t="shared" si="114"/>
        <v/>
      </c>
      <c r="AJ231" s="18"/>
      <c r="AK231" s="18"/>
      <c r="AL231" s="36" t="str">
        <f t="shared" si="115"/>
        <v/>
      </c>
      <c r="AM231" s="40"/>
      <c r="AN231" s="36" t="str">
        <f t="shared" si="116"/>
        <v/>
      </c>
      <c r="AO231" s="18"/>
      <c r="AP231" s="36" t="str">
        <f t="shared" si="117"/>
        <v/>
      </c>
      <c r="AQ231" s="36" t="str">
        <f t="shared" si="118"/>
        <v/>
      </c>
      <c r="AR231" s="35" t="str">
        <f>IFERROR(VLOOKUP(AQ231,INSTRUCTION!$J$1:$K$101,2),"")</f>
        <v/>
      </c>
      <c r="AS231" s="36" t="str">
        <f t="shared" si="119"/>
        <v/>
      </c>
      <c r="AT231" s="18"/>
      <c r="AU231" s="18"/>
      <c r="AV231" s="36" t="str">
        <f t="shared" si="120"/>
        <v/>
      </c>
      <c r="AW231" s="18"/>
      <c r="AX231" s="36" t="str">
        <f t="shared" si="121"/>
        <v/>
      </c>
      <c r="AY231" s="18"/>
      <c r="AZ231" s="36" t="str">
        <f t="shared" si="122"/>
        <v/>
      </c>
      <c r="BA231" s="36" t="str">
        <f t="shared" si="123"/>
        <v/>
      </c>
      <c r="BB231" s="35" t="str">
        <f>IFERROR(VLOOKUP(BA231,INSTRUCTION!$J$1:$K$101,2),"")</f>
        <v/>
      </c>
      <c r="BC231" s="36" t="str">
        <f t="shared" si="124"/>
        <v/>
      </c>
      <c r="BD231" s="18"/>
      <c r="BE231" s="40"/>
      <c r="BF231" s="36" t="str">
        <f t="shared" si="125"/>
        <v/>
      </c>
      <c r="BG231" s="18"/>
      <c r="BH231" s="36" t="str">
        <f t="shared" si="126"/>
        <v/>
      </c>
      <c r="BI231" s="18"/>
      <c r="BJ231" s="36" t="str">
        <f t="shared" si="127"/>
        <v/>
      </c>
      <c r="BK231" s="36" t="str">
        <f t="shared" si="128"/>
        <v/>
      </c>
      <c r="BL231" s="35" t="str">
        <f>IFERROR(VLOOKUP(BK231,INSTRUCTION!$J$1:$K$101,2),"")</f>
        <v/>
      </c>
      <c r="BM231" s="36" t="str">
        <f t="shared" si="129"/>
        <v/>
      </c>
      <c r="BN231" s="36" t="str">
        <f>IFERROR(SUMPRODUCT(LARGE((N231,W231,AG231,AQ231,BA231,BK231),{1,2,3,4,5})),"")</f>
        <v/>
      </c>
      <c r="BO231" s="36" t="str">
        <f t="shared" si="130"/>
        <v/>
      </c>
      <c r="BP231" s="36" t="str">
        <f t="shared" si="132"/>
        <v/>
      </c>
      <c r="BQ231" s="45" t="str">
        <f t="shared" si="131"/>
        <v/>
      </c>
    </row>
    <row r="232" spans="1:69" x14ac:dyDescent="0.3">
      <c r="A232" s="17">
        <v>230</v>
      </c>
      <c r="B232" s="18"/>
      <c r="C232" s="18"/>
      <c r="D232" s="19"/>
      <c r="E232" s="20"/>
      <c r="F232" s="21"/>
      <c r="G232" s="22"/>
      <c r="H232" s="31">
        <v>80</v>
      </c>
      <c r="I232" s="25">
        <v>20</v>
      </c>
      <c r="J232" s="40"/>
      <c r="K232" s="36" t="str">
        <f t="shared" si="100"/>
        <v/>
      </c>
      <c r="L232" s="18"/>
      <c r="M232" s="36" t="str">
        <f t="shared" si="101"/>
        <v/>
      </c>
      <c r="N232" s="36" t="str">
        <f t="shared" si="102"/>
        <v/>
      </c>
      <c r="O232" s="35" t="str">
        <f>IFERROR(VLOOKUP(N232,INSTRUCTION!$J$1:$K$101,2),"")</f>
        <v/>
      </c>
      <c r="P232" s="36" t="str">
        <f t="shared" si="103"/>
        <v/>
      </c>
      <c r="Q232" s="37" t="str">
        <f t="shared" si="104"/>
        <v/>
      </c>
      <c r="R232" s="36" t="str">
        <f t="shared" si="105"/>
        <v/>
      </c>
      <c r="S232" s="18"/>
      <c r="T232" s="36" t="str">
        <f t="shared" si="106"/>
        <v/>
      </c>
      <c r="U232" s="18"/>
      <c r="V232" s="36" t="str">
        <f t="shared" si="107"/>
        <v/>
      </c>
      <c r="W232" s="36" t="str">
        <f t="shared" si="108"/>
        <v/>
      </c>
      <c r="X232" s="35" t="str">
        <f>IFERROR(VLOOKUP(W232,INSTRUCTION!$J$1:$K$101,2),"")</f>
        <v/>
      </c>
      <c r="Y232" s="36" t="str">
        <f t="shared" si="109"/>
        <v/>
      </c>
      <c r="Z232" s="18"/>
      <c r="AA232" s="18"/>
      <c r="AB232" s="36" t="str">
        <f t="shared" si="110"/>
        <v/>
      </c>
      <c r="AC232" s="18"/>
      <c r="AD232" s="36" t="str">
        <f t="shared" si="111"/>
        <v/>
      </c>
      <c r="AE232" s="18"/>
      <c r="AF232" s="36" t="str">
        <f t="shared" si="112"/>
        <v/>
      </c>
      <c r="AG232" s="36" t="str">
        <f t="shared" si="113"/>
        <v/>
      </c>
      <c r="AH232" s="35" t="str">
        <f>IFERROR(VLOOKUP(AG232,INSTRUCTION!$J$1:$K$101,2),"")</f>
        <v/>
      </c>
      <c r="AI232" s="36" t="str">
        <f t="shared" si="114"/>
        <v/>
      </c>
      <c r="AJ232" s="18"/>
      <c r="AK232" s="18"/>
      <c r="AL232" s="36" t="str">
        <f t="shared" si="115"/>
        <v/>
      </c>
      <c r="AM232" s="40"/>
      <c r="AN232" s="36" t="str">
        <f t="shared" si="116"/>
        <v/>
      </c>
      <c r="AO232" s="18"/>
      <c r="AP232" s="36" t="str">
        <f t="shared" si="117"/>
        <v/>
      </c>
      <c r="AQ232" s="36" t="str">
        <f t="shared" si="118"/>
        <v/>
      </c>
      <c r="AR232" s="35" t="str">
        <f>IFERROR(VLOOKUP(AQ232,INSTRUCTION!$J$1:$K$101,2),"")</f>
        <v/>
      </c>
      <c r="AS232" s="36" t="str">
        <f t="shared" si="119"/>
        <v/>
      </c>
      <c r="AT232" s="18"/>
      <c r="AU232" s="18"/>
      <c r="AV232" s="36" t="str">
        <f t="shared" si="120"/>
        <v/>
      </c>
      <c r="AW232" s="18"/>
      <c r="AX232" s="36" t="str">
        <f t="shared" si="121"/>
        <v/>
      </c>
      <c r="AY232" s="18"/>
      <c r="AZ232" s="36" t="str">
        <f t="shared" si="122"/>
        <v/>
      </c>
      <c r="BA232" s="36" t="str">
        <f t="shared" si="123"/>
        <v/>
      </c>
      <c r="BB232" s="35" t="str">
        <f>IFERROR(VLOOKUP(BA232,INSTRUCTION!$J$1:$K$101,2),"")</f>
        <v/>
      </c>
      <c r="BC232" s="36" t="str">
        <f t="shared" si="124"/>
        <v/>
      </c>
      <c r="BD232" s="18"/>
      <c r="BE232" s="40"/>
      <c r="BF232" s="36" t="str">
        <f t="shared" si="125"/>
        <v/>
      </c>
      <c r="BG232" s="18"/>
      <c r="BH232" s="36" t="str">
        <f t="shared" si="126"/>
        <v/>
      </c>
      <c r="BI232" s="18"/>
      <c r="BJ232" s="36" t="str">
        <f t="shared" si="127"/>
        <v/>
      </c>
      <c r="BK232" s="36" t="str">
        <f t="shared" si="128"/>
        <v/>
      </c>
      <c r="BL232" s="35" t="str">
        <f>IFERROR(VLOOKUP(BK232,INSTRUCTION!$J$1:$K$101,2),"")</f>
        <v/>
      </c>
      <c r="BM232" s="36" t="str">
        <f t="shared" si="129"/>
        <v/>
      </c>
      <c r="BN232" s="36" t="str">
        <f>IFERROR(SUMPRODUCT(LARGE((N232,W232,AG232,AQ232,BA232,BK232),{1,2,3,4,5})),"")</f>
        <v/>
      </c>
      <c r="BO232" s="36" t="str">
        <f t="shared" si="130"/>
        <v/>
      </c>
      <c r="BP232" s="36" t="str">
        <f t="shared" si="132"/>
        <v/>
      </c>
      <c r="BQ232" s="45" t="str">
        <f t="shared" si="131"/>
        <v/>
      </c>
    </row>
    <row r="233" spans="1:69" x14ac:dyDescent="0.3">
      <c r="A233" s="17">
        <v>231</v>
      </c>
      <c r="B233" s="18"/>
      <c r="C233" s="18"/>
      <c r="D233" s="19"/>
      <c r="E233" s="20"/>
      <c r="F233" s="21"/>
      <c r="G233" s="22"/>
      <c r="H233" s="31">
        <v>80</v>
      </c>
      <c r="I233" s="25">
        <v>20</v>
      </c>
      <c r="J233" s="40"/>
      <c r="K233" s="36" t="str">
        <f t="shared" si="100"/>
        <v/>
      </c>
      <c r="L233" s="18"/>
      <c r="M233" s="36" t="str">
        <f t="shared" si="101"/>
        <v/>
      </c>
      <c r="N233" s="36" t="str">
        <f t="shared" si="102"/>
        <v/>
      </c>
      <c r="O233" s="35" t="str">
        <f>IFERROR(VLOOKUP(N233,INSTRUCTION!$J$1:$K$101,2),"")</f>
        <v/>
      </c>
      <c r="P233" s="36" t="str">
        <f t="shared" si="103"/>
        <v/>
      </c>
      <c r="Q233" s="37" t="str">
        <f t="shared" si="104"/>
        <v/>
      </c>
      <c r="R233" s="36" t="str">
        <f t="shared" si="105"/>
        <v/>
      </c>
      <c r="S233" s="18"/>
      <c r="T233" s="36" t="str">
        <f t="shared" si="106"/>
        <v/>
      </c>
      <c r="U233" s="18"/>
      <c r="V233" s="36" t="str">
        <f t="shared" si="107"/>
        <v/>
      </c>
      <c r="W233" s="36" t="str">
        <f t="shared" si="108"/>
        <v/>
      </c>
      <c r="X233" s="35" t="str">
        <f>IFERROR(VLOOKUP(W233,INSTRUCTION!$J$1:$K$101,2),"")</f>
        <v/>
      </c>
      <c r="Y233" s="36" t="str">
        <f t="shared" si="109"/>
        <v/>
      </c>
      <c r="Z233" s="18"/>
      <c r="AA233" s="18"/>
      <c r="AB233" s="36" t="str">
        <f t="shared" si="110"/>
        <v/>
      </c>
      <c r="AC233" s="18"/>
      <c r="AD233" s="36" t="str">
        <f t="shared" si="111"/>
        <v/>
      </c>
      <c r="AE233" s="18"/>
      <c r="AF233" s="36" t="str">
        <f t="shared" si="112"/>
        <v/>
      </c>
      <c r="AG233" s="36" t="str">
        <f t="shared" si="113"/>
        <v/>
      </c>
      <c r="AH233" s="35" t="str">
        <f>IFERROR(VLOOKUP(AG233,INSTRUCTION!$J$1:$K$101,2),"")</f>
        <v/>
      </c>
      <c r="AI233" s="36" t="str">
        <f t="shared" si="114"/>
        <v/>
      </c>
      <c r="AJ233" s="18"/>
      <c r="AK233" s="18"/>
      <c r="AL233" s="36" t="str">
        <f t="shared" si="115"/>
        <v/>
      </c>
      <c r="AM233" s="40"/>
      <c r="AN233" s="36" t="str">
        <f t="shared" si="116"/>
        <v/>
      </c>
      <c r="AO233" s="18"/>
      <c r="AP233" s="36" t="str">
        <f t="shared" si="117"/>
        <v/>
      </c>
      <c r="AQ233" s="36" t="str">
        <f t="shared" si="118"/>
        <v/>
      </c>
      <c r="AR233" s="35" t="str">
        <f>IFERROR(VLOOKUP(AQ233,INSTRUCTION!$J$1:$K$101,2),"")</f>
        <v/>
      </c>
      <c r="AS233" s="36" t="str">
        <f t="shared" si="119"/>
        <v/>
      </c>
      <c r="AT233" s="18"/>
      <c r="AU233" s="18"/>
      <c r="AV233" s="36" t="str">
        <f t="shared" si="120"/>
        <v/>
      </c>
      <c r="AW233" s="18"/>
      <c r="AX233" s="36" t="str">
        <f t="shared" si="121"/>
        <v/>
      </c>
      <c r="AY233" s="18"/>
      <c r="AZ233" s="36" t="str">
        <f t="shared" si="122"/>
        <v/>
      </c>
      <c r="BA233" s="36" t="str">
        <f t="shared" si="123"/>
        <v/>
      </c>
      <c r="BB233" s="35" t="str">
        <f>IFERROR(VLOOKUP(BA233,INSTRUCTION!$J$1:$K$101,2),"")</f>
        <v/>
      </c>
      <c r="BC233" s="36" t="str">
        <f t="shared" si="124"/>
        <v/>
      </c>
      <c r="BD233" s="18"/>
      <c r="BE233" s="40"/>
      <c r="BF233" s="36" t="str">
        <f t="shared" si="125"/>
        <v/>
      </c>
      <c r="BG233" s="18"/>
      <c r="BH233" s="36" t="str">
        <f t="shared" si="126"/>
        <v/>
      </c>
      <c r="BI233" s="18"/>
      <c r="BJ233" s="36" t="str">
        <f t="shared" si="127"/>
        <v/>
      </c>
      <c r="BK233" s="36" t="str">
        <f t="shared" si="128"/>
        <v/>
      </c>
      <c r="BL233" s="35" t="str">
        <f>IFERROR(VLOOKUP(BK233,INSTRUCTION!$J$1:$K$101,2),"")</f>
        <v/>
      </c>
      <c r="BM233" s="36" t="str">
        <f t="shared" si="129"/>
        <v/>
      </c>
      <c r="BN233" s="36" t="str">
        <f>IFERROR(SUMPRODUCT(LARGE((N233,W233,AG233,AQ233,BA233,BK233),{1,2,3,4,5})),"")</f>
        <v/>
      </c>
      <c r="BO233" s="36" t="str">
        <f t="shared" si="130"/>
        <v/>
      </c>
      <c r="BP233" s="36" t="str">
        <f t="shared" si="132"/>
        <v/>
      </c>
      <c r="BQ233" s="45" t="str">
        <f t="shared" si="131"/>
        <v/>
      </c>
    </row>
    <row r="234" spans="1:69" x14ac:dyDescent="0.3">
      <c r="A234" s="17">
        <v>232</v>
      </c>
      <c r="B234" s="18"/>
      <c r="C234" s="18"/>
      <c r="D234" s="19"/>
      <c r="E234" s="20"/>
      <c r="F234" s="21"/>
      <c r="G234" s="22"/>
      <c r="H234" s="31">
        <v>80</v>
      </c>
      <c r="I234" s="25">
        <v>20</v>
      </c>
      <c r="J234" s="40"/>
      <c r="K234" s="36" t="str">
        <f t="shared" si="100"/>
        <v/>
      </c>
      <c r="L234" s="18"/>
      <c r="M234" s="36" t="str">
        <f t="shared" si="101"/>
        <v/>
      </c>
      <c r="N234" s="36" t="str">
        <f t="shared" si="102"/>
        <v/>
      </c>
      <c r="O234" s="35" t="str">
        <f>IFERROR(VLOOKUP(N234,INSTRUCTION!$J$1:$K$101,2),"")</f>
        <v/>
      </c>
      <c r="P234" s="36" t="str">
        <f t="shared" si="103"/>
        <v/>
      </c>
      <c r="Q234" s="37" t="str">
        <f t="shared" si="104"/>
        <v/>
      </c>
      <c r="R234" s="36" t="str">
        <f t="shared" si="105"/>
        <v/>
      </c>
      <c r="S234" s="18"/>
      <c r="T234" s="36" t="str">
        <f t="shared" si="106"/>
        <v/>
      </c>
      <c r="U234" s="18"/>
      <c r="V234" s="36" t="str">
        <f t="shared" si="107"/>
        <v/>
      </c>
      <c r="W234" s="36" t="str">
        <f t="shared" si="108"/>
        <v/>
      </c>
      <c r="X234" s="35" t="str">
        <f>IFERROR(VLOOKUP(W234,INSTRUCTION!$J$1:$K$101,2),"")</f>
        <v/>
      </c>
      <c r="Y234" s="36" t="str">
        <f t="shared" si="109"/>
        <v/>
      </c>
      <c r="Z234" s="18"/>
      <c r="AA234" s="18"/>
      <c r="AB234" s="36" t="str">
        <f t="shared" si="110"/>
        <v/>
      </c>
      <c r="AC234" s="18"/>
      <c r="AD234" s="36" t="str">
        <f t="shared" si="111"/>
        <v/>
      </c>
      <c r="AE234" s="18"/>
      <c r="AF234" s="36" t="str">
        <f t="shared" si="112"/>
        <v/>
      </c>
      <c r="AG234" s="36" t="str">
        <f t="shared" si="113"/>
        <v/>
      </c>
      <c r="AH234" s="35" t="str">
        <f>IFERROR(VLOOKUP(AG234,INSTRUCTION!$J$1:$K$101,2),"")</f>
        <v/>
      </c>
      <c r="AI234" s="36" t="str">
        <f t="shared" si="114"/>
        <v/>
      </c>
      <c r="AJ234" s="18"/>
      <c r="AK234" s="18"/>
      <c r="AL234" s="36" t="str">
        <f t="shared" si="115"/>
        <v/>
      </c>
      <c r="AM234" s="40"/>
      <c r="AN234" s="36" t="str">
        <f t="shared" si="116"/>
        <v/>
      </c>
      <c r="AO234" s="18"/>
      <c r="AP234" s="36" t="str">
        <f t="shared" si="117"/>
        <v/>
      </c>
      <c r="AQ234" s="36" t="str">
        <f t="shared" si="118"/>
        <v/>
      </c>
      <c r="AR234" s="35" t="str">
        <f>IFERROR(VLOOKUP(AQ234,INSTRUCTION!$J$1:$K$101,2),"")</f>
        <v/>
      </c>
      <c r="AS234" s="36" t="str">
        <f t="shared" si="119"/>
        <v/>
      </c>
      <c r="AT234" s="18"/>
      <c r="AU234" s="18"/>
      <c r="AV234" s="36" t="str">
        <f t="shared" si="120"/>
        <v/>
      </c>
      <c r="AW234" s="18"/>
      <c r="AX234" s="36" t="str">
        <f t="shared" si="121"/>
        <v/>
      </c>
      <c r="AY234" s="18"/>
      <c r="AZ234" s="36" t="str">
        <f t="shared" si="122"/>
        <v/>
      </c>
      <c r="BA234" s="36" t="str">
        <f t="shared" si="123"/>
        <v/>
      </c>
      <c r="BB234" s="35" t="str">
        <f>IFERROR(VLOOKUP(BA234,INSTRUCTION!$J$1:$K$101,2),"")</f>
        <v/>
      </c>
      <c r="BC234" s="36" t="str">
        <f t="shared" si="124"/>
        <v/>
      </c>
      <c r="BD234" s="18"/>
      <c r="BE234" s="40"/>
      <c r="BF234" s="36" t="str">
        <f t="shared" si="125"/>
        <v/>
      </c>
      <c r="BG234" s="18"/>
      <c r="BH234" s="36" t="str">
        <f t="shared" si="126"/>
        <v/>
      </c>
      <c r="BI234" s="18"/>
      <c r="BJ234" s="36" t="str">
        <f t="shared" si="127"/>
        <v/>
      </c>
      <c r="BK234" s="36" t="str">
        <f t="shared" si="128"/>
        <v/>
      </c>
      <c r="BL234" s="35" t="str">
        <f>IFERROR(VLOOKUP(BK234,INSTRUCTION!$J$1:$K$101,2),"")</f>
        <v/>
      </c>
      <c r="BM234" s="36" t="str">
        <f t="shared" si="129"/>
        <v/>
      </c>
      <c r="BN234" s="36" t="str">
        <f>IFERROR(SUMPRODUCT(LARGE((N234,W234,AG234,AQ234,BA234,BK234),{1,2,3,4,5})),"")</f>
        <v/>
      </c>
      <c r="BO234" s="36" t="str">
        <f t="shared" si="130"/>
        <v/>
      </c>
      <c r="BP234" s="36" t="str">
        <f t="shared" si="132"/>
        <v/>
      </c>
      <c r="BQ234" s="45" t="str">
        <f t="shared" si="131"/>
        <v/>
      </c>
    </row>
    <row r="235" spans="1:69" x14ac:dyDescent="0.3">
      <c r="A235" s="17">
        <v>233</v>
      </c>
      <c r="B235" s="18"/>
      <c r="C235" s="18"/>
      <c r="D235" s="19"/>
      <c r="E235" s="20"/>
      <c r="F235" s="21"/>
      <c r="G235" s="22"/>
      <c r="H235" s="31">
        <v>80</v>
      </c>
      <c r="I235" s="25">
        <v>20</v>
      </c>
      <c r="J235" s="40"/>
      <c r="K235" s="36" t="str">
        <f t="shared" si="100"/>
        <v/>
      </c>
      <c r="L235" s="18"/>
      <c r="M235" s="36" t="str">
        <f t="shared" si="101"/>
        <v/>
      </c>
      <c r="N235" s="36" t="str">
        <f t="shared" si="102"/>
        <v/>
      </c>
      <c r="O235" s="35" t="str">
        <f>IFERROR(VLOOKUP(N235,INSTRUCTION!$J$1:$K$101,2),"")</f>
        <v/>
      </c>
      <c r="P235" s="36" t="str">
        <f t="shared" si="103"/>
        <v/>
      </c>
      <c r="Q235" s="37" t="str">
        <f t="shared" si="104"/>
        <v/>
      </c>
      <c r="R235" s="36" t="str">
        <f t="shared" si="105"/>
        <v/>
      </c>
      <c r="S235" s="18"/>
      <c r="T235" s="36" t="str">
        <f t="shared" si="106"/>
        <v/>
      </c>
      <c r="U235" s="18"/>
      <c r="V235" s="36" t="str">
        <f t="shared" si="107"/>
        <v/>
      </c>
      <c r="W235" s="36" t="str">
        <f t="shared" si="108"/>
        <v/>
      </c>
      <c r="X235" s="35" t="str">
        <f>IFERROR(VLOOKUP(W235,INSTRUCTION!$J$1:$K$101,2),"")</f>
        <v/>
      </c>
      <c r="Y235" s="36" t="str">
        <f t="shared" si="109"/>
        <v/>
      </c>
      <c r="Z235" s="18"/>
      <c r="AA235" s="18"/>
      <c r="AB235" s="36" t="str">
        <f t="shared" si="110"/>
        <v/>
      </c>
      <c r="AC235" s="18"/>
      <c r="AD235" s="36" t="str">
        <f t="shared" si="111"/>
        <v/>
      </c>
      <c r="AE235" s="18"/>
      <c r="AF235" s="36" t="str">
        <f t="shared" si="112"/>
        <v/>
      </c>
      <c r="AG235" s="36" t="str">
        <f t="shared" si="113"/>
        <v/>
      </c>
      <c r="AH235" s="35" t="str">
        <f>IFERROR(VLOOKUP(AG235,INSTRUCTION!$J$1:$K$101,2),"")</f>
        <v/>
      </c>
      <c r="AI235" s="36" t="str">
        <f t="shared" si="114"/>
        <v/>
      </c>
      <c r="AJ235" s="18"/>
      <c r="AK235" s="18"/>
      <c r="AL235" s="36" t="str">
        <f t="shared" si="115"/>
        <v/>
      </c>
      <c r="AM235" s="40"/>
      <c r="AN235" s="36" t="str">
        <f t="shared" si="116"/>
        <v/>
      </c>
      <c r="AO235" s="18"/>
      <c r="AP235" s="36" t="str">
        <f t="shared" si="117"/>
        <v/>
      </c>
      <c r="AQ235" s="36" t="str">
        <f t="shared" si="118"/>
        <v/>
      </c>
      <c r="AR235" s="35" t="str">
        <f>IFERROR(VLOOKUP(AQ235,INSTRUCTION!$J$1:$K$101,2),"")</f>
        <v/>
      </c>
      <c r="AS235" s="36" t="str">
        <f t="shared" si="119"/>
        <v/>
      </c>
      <c r="AT235" s="18"/>
      <c r="AU235" s="18"/>
      <c r="AV235" s="36" t="str">
        <f t="shared" si="120"/>
        <v/>
      </c>
      <c r="AW235" s="18"/>
      <c r="AX235" s="36" t="str">
        <f t="shared" si="121"/>
        <v/>
      </c>
      <c r="AY235" s="18"/>
      <c r="AZ235" s="36" t="str">
        <f t="shared" si="122"/>
        <v/>
      </c>
      <c r="BA235" s="36" t="str">
        <f t="shared" si="123"/>
        <v/>
      </c>
      <c r="BB235" s="35" t="str">
        <f>IFERROR(VLOOKUP(BA235,INSTRUCTION!$J$1:$K$101,2),"")</f>
        <v/>
      </c>
      <c r="BC235" s="36" t="str">
        <f t="shared" si="124"/>
        <v/>
      </c>
      <c r="BD235" s="18"/>
      <c r="BE235" s="40"/>
      <c r="BF235" s="36" t="str">
        <f t="shared" si="125"/>
        <v/>
      </c>
      <c r="BG235" s="18"/>
      <c r="BH235" s="36" t="str">
        <f t="shared" si="126"/>
        <v/>
      </c>
      <c r="BI235" s="18"/>
      <c r="BJ235" s="36" t="str">
        <f t="shared" si="127"/>
        <v/>
      </c>
      <c r="BK235" s="36" t="str">
        <f t="shared" si="128"/>
        <v/>
      </c>
      <c r="BL235" s="35" t="str">
        <f>IFERROR(VLOOKUP(BK235,INSTRUCTION!$J$1:$K$101,2),"")</f>
        <v/>
      </c>
      <c r="BM235" s="36" t="str">
        <f t="shared" si="129"/>
        <v/>
      </c>
      <c r="BN235" s="36" t="str">
        <f>IFERROR(SUMPRODUCT(LARGE((N235,W235,AG235,AQ235,BA235,BK235),{1,2,3,4,5})),"")</f>
        <v/>
      </c>
      <c r="BO235" s="36" t="str">
        <f t="shared" si="130"/>
        <v/>
      </c>
      <c r="BP235" s="36" t="str">
        <f t="shared" si="132"/>
        <v/>
      </c>
      <c r="BQ235" s="45" t="str">
        <f t="shared" si="131"/>
        <v/>
      </c>
    </row>
    <row r="236" spans="1:69" x14ac:dyDescent="0.3">
      <c r="A236" s="17">
        <v>234</v>
      </c>
      <c r="B236" s="18"/>
      <c r="C236" s="18"/>
      <c r="D236" s="19"/>
      <c r="E236" s="20"/>
      <c r="F236" s="21"/>
      <c r="G236" s="22"/>
      <c r="H236" s="31">
        <v>80</v>
      </c>
      <c r="I236" s="25">
        <v>20</v>
      </c>
      <c r="J236" s="40"/>
      <c r="K236" s="36" t="str">
        <f t="shared" si="100"/>
        <v/>
      </c>
      <c r="L236" s="18"/>
      <c r="M236" s="36" t="str">
        <f t="shared" si="101"/>
        <v/>
      </c>
      <c r="N236" s="36" t="str">
        <f t="shared" si="102"/>
        <v/>
      </c>
      <c r="O236" s="35" t="str">
        <f>IFERROR(VLOOKUP(N236,INSTRUCTION!$J$1:$K$101,2),"")</f>
        <v/>
      </c>
      <c r="P236" s="36" t="str">
        <f t="shared" si="103"/>
        <v/>
      </c>
      <c r="Q236" s="37" t="str">
        <f t="shared" si="104"/>
        <v/>
      </c>
      <c r="R236" s="36" t="str">
        <f t="shared" si="105"/>
        <v/>
      </c>
      <c r="S236" s="18"/>
      <c r="T236" s="36" t="str">
        <f t="shared" si="106"/>
        <v/>
      </c>
      <c r="U236" s="18"/>
      <c r="V236" s="36" t="str">
        <f t="shared" si="107"/>
        <v/>
      </c>
      <c r="W236" s="36" t="str">
        <f t="shared" si="108"/>
        <v/>
      </c>
      <c r="X236" s="35" t="str">
        <f>IFERROR(VLOOKUP(W236,INSTRUCTION!$J$1:$K$101,2),"")</f>
        <v/>
      </c>
      <c r="Y236" s="36" t="str">
        <f t="shared" si="109"/>
        <v/>
      </c>
      <c r="Z236" s="18"/>
      <c r="AA236" s="18"/>
      <c r="AB236" s="36" t="str">
        <f t="shared" si="110"/>
        <v/>
      </c>
      <c r="AC236" s="18"/>
      <c r="AD236" s="36" t="str">
        <f t="shared" si="111"/>
        <v/>
      </c>
      <c r="AE236" s="18"/>
      <c r="AF236" s="36" t="str">
        <f t="shared" si="112"/>
        <v/>
      </c>
      <c r="AG236" s="36" t="str">
        <f t="shared" si="113"/>
        <v/>
      </c>
      <c r="AH236" s="35" t="str">
        <f>IFERROR(VLOOKUP(AG236,INSTRUCTION!$J$1:$K$101,2),"")</f>
        <v/>
      </c>
      <c r="AI236" s="36" t="str">
        <f t="shared" si="114"/>
        <v/>
      </c>
      <c r="AJ236" s="18"/>
      <c r="AK236" s="18"/>
      <c r="AL236" s="36" t="str">
        <f t="shared" si="115"/>
        <v/>
      </c>
      <c r="AM236" s="40"/>
      <c r="AN236" s="36" t="str">
        <f t="shared" si="116"/>
        <v/>
      </c>
      <c r="AO236" s="18"/>
      <c r="AP236" s="36" t="str">
        <f t="shared" si="117"/>
        <v/>
      </c>
      <c r="AQ236" s="36" t="str">
        <f t="shared" si="118"/>
        <v/>
      </c>
      <c r="AR236" s="35" t="str">
        <f>IFERROR(VLOOKUP(AQ236,INSTRUCTION!$J$1:$K$101,2),"")</f>
        <v/>
      </c>
      <c r="AS236" s="36" t="str">
        <f t="shared" si="119"/>
        <v/>
      </c>
      <c r="AT236" s="18"/>
      <c r="AU236" s="18"/>
      <c r="AV236" s="36" t="str">
        <f t="shared" si="120"/>
        <v/>
      </c>
      <c r="AW236" s="18"/>
      <c r="AX236" s="36" t="str">
        <f t="shared" si="121"/>
        <v/>
      </c>
      <c r="AY236" s="18"/>
      <c r="AZ236" s="36" t="str">
        <f t="shared" si="122"/>
        <v/>
      </c>
      <c r="BA236" s="36" t="str">
        <f t="shared" si="123"/>
        <v/>
      </c>
      <c r="BB236" s="35" t="str">
        <f>IFERROR(VLOOKUP(BA236,INSTRUCTION!$J$1:$K$101,2),"")</f>
        <v/>
      </c>
      <c r="BC236" s="36" t="str">
        <f t="shared" si="124"/>
        <v/>
      </c>
      <c r="BD236" s="18"/>
      <c r="BE236" s="40"/>
      <c r="BF236" s="36" t="str">
        <f t="shared" si="125"/>
        <v/>
      </c>
      <c r="BG236" s="18"/>
      <c r="BH236" s="36" t="str">
        <f t="shared" si="126"/>
        <v/>
      </c>
      <c r="BI236" s="18"/>
      <c r="BJ236" s="36" t="str">
        <f t="shared" si="127"/>
        <v/>
      </c>
      <c r="BK236" s="36" t="str">
        <f t="shared" si="128"/>
        <v/>
      </c>
      <c r="BL236" s="35" t="str">
        <f>IFERROR(VLOOKUP(BK236,INSTRUCTION!$J$1:$K$101,2),"")</f>
        <v/>
      </c>
      <c r="BM236" s="36" t="str">
        <f t="shared" si="129"/>
        <v/>
      </c>
      <c r="BN236" s="36" t="str">
        <f>IFERROR(SUMPRODUCT(LARGE((N236,W236,AG236,AQ236,BA236,BK236),{1,2,3,4,5})),"")</f>
        <v/>
      </c>
      <c r="BO236" s="36" t="str">
        <f t="shared" si="130"/>
        <v/>
      </c>
      <c r="BP236" s="36" t="str">
        <f t="shared" si="132"/>
        <v/>
      </c>
      <c r="BQ236" s="45" t="str">
        <f t="shared" si="131"/>
        <v/>
      </c>
    </row>
    <row r="237" spans="1:69" x14ac:dyDescent="0.3">
      <c r="A237" s="17">
        <v>235</v>
      </c>
      <c r="B237" s="18"/>
      <c r="C237" s="18"/>
      <c r="D237" s="19"/>
      <c r="E237" s="20"/>
      <c r="F237" s="21"/>
      <c r="G237" s="22"/>
      <c r="H237" s="31">
        <v>80</v>
      </c>
      <c r="I237" s="25">
        <v>20</v>
      </c>
      <c r="J237" s="40"/>
      <c r="K237" s="36" t="str">
        <f t="shared" si="100"/>
        <v/>
      </c>
      <c r="L237" s="18"/>
      <c r="M237" s="36" t="str">
        <f t="shared" si="101"/>
        <v/>
      </c>
      <c r="N237" s="36" t="str">
        <f t="shared" si="102"/>
        <v/>
      </c>
      <c r="O237" s="35" t="str">
        <f>IFERROR(VLOOKUP(N237,INSTRUCTION!$J$1:$K$101,2),"")</f>
        <v/>
      </c>
      <c r="P237" s="36" t="str">
        <f t="shared" si="103"/>
        <v/>
      </c>
      <c r="Q237" s="37" t="str">
        <f t="shared" si="104"/>
        <v/>
      </c>
      <c r="R237" s="36" t="str">
        <f t="shared" si="105"/>
        <v/>
      </c>
      <c r="S237" s="18"/>
      <c r="T237" s="36" t="str">
        <f t="shared" si="106"/>
        <v/>
      </c>
      <c r="U237" s="18"/>
      <c r="V237" s="36" t="str">
        <f t="shared" si="107"/>
        <v/>
      </c>
      <c r="W237" s="36" t="str">
        <f t="shared" si="108"/>
        <v/>
      </c>
      <c r="X237" s="35" t="str">
        <f>IFERROR(VLOOKUP(W237,INSTRUCTION!$J$1:$K$101,2),"")</f>
        <v/>
      </c>
      <c r="Y237" s="36" t="str">
        <f t="shared" si="109"/>
        <v/>
      </c>
      <c r="Z237" s="18"/>
      <c r="AA237" s="18"/>
      <c r="AB237" s="36" t="str">
        <f t="shared" si="110"/>
        <v/>
      </c>
      <c r="AC237" s="18"/>
      <c r="AD237" s="36" t="str">
        <f t="shared" si="111"/>
        <v/>
      </c>
      <c r="AE237" s="18"/>
      <c r="AF237" s="36" t="str">
        <f t="shared" si="112"/>
        <v/>
      </c>
      <c r="AG237" s="36" t="str">
        <f t="shared" si="113"/>
        <v/>
      </c>
      <c r="AH237" s="35" t="str">
        <f>IFERROR(VLOOKUP(AG237,INSTRUCTION!$J$1:$K$101,2),"")</f>
        <v/>
      </c>
      <c r="AI237" s="36" t="str">
        <f t="shared" si="114"/>
        <v/>
      </c>
      <c r="AJ237" s="18"/>
      <c r="AK237" s="18"/>
      <c r="AL237" s="36" t="str">
        <f t="shared" si="115"/>
        <v/>
      </c>
      <c r="AM237" s="40"/>
      <c r="AN237" s="36" t="str">
        <f t="shared" si="116"/>
        <v/>
      </c>
      <c r="AO237" s="18"/>
      <c r="AP237" s="36" t="str">
        <f t="shared" si="117"/>
        <v/>
      </c>
      <c r="AQ237" s="36" t="str">
        <f t="shared" si="118"/>
        <v/>
      </c>
      <c r="AR237" s="35" t="str">
        <f>IFERROR(VLOOKUP(AQ237,INSTRUCTION!$J$1:$K$101,2),"")</f>
        <v/>
      </c>
      <c r="AS237" s="36" t="str">
        <f t="shared" si="119"/>
        <v/>
      </c>
      <c r="AT237" s="18"/>
      <c r="AU237" s="18"/>
      <c r="AV237" s="36" t="str">
        <f t="shared" si="120"/>
        <v/>
      </c>
      <c r="AW237" s="18"/>
      <c r="AX237" s="36" t="str">
        <f t="shared" si="121"/>
        <v/>
      </c>
      <c r="AY237" s="18"/>
      <c r="AZ237" s="36" t="str">
        <f t="shared" si="122"/>
        <v/>
      </c>
      <c r="BA237" s="36" t="str">
        <f t="shared" si="123"/>
        <v/>
      </c>
      <c r="BB237" s="35" t="str">
        <f>IFERROR(VLOOKUP(BA237,INSTRUCTION!$J$1:$K$101,2),"")</f>
        <v/>
      </c>
      <c r="BC237" s="36" t="str">
        <f t="shared" si="124"/>
        <v/>
      </c>
      <c r="BD237" s="18"/>
      <c r="BE237" s="40"/>
      <c r="BF237" s="36" t="str">
        <f t="shared" si="125"/>
        <v/>
      </c>
      <c r="BG237" s="18"/>
      <c r="BH237" s="36" t="str">
        <f t="shared" si="126"/>
        <v/>
      </c>
      <c r="BI237" s="18"/>
      <c r="BJ237" s="36" t="str">
        <f t="shared" si="127"/>
        <v/>
      </c>
      <c r="BK237" s="36" t="str">
        <f t="shared" si="128"/>
        <v/>
      </c>
      <c r="BL237" s="35" t="str">
        <f>IFERROR(VLOOKUP(BK237,INSTRUCTION!$J$1:$K$101,2),"")</f>
        <v/>
      </c>
      <c r="BM237" s="36" t="str">
        <f t="shared" si="129"/>
        <v/>
      </c>
      <c r="BN237" s="36" t="str">
        <f>IFERROR(SUMPRODUCT(LARGE((N237,W237,AG237,AQ237,BA237,BK237),{1,2,3,4,5})),"")</f>
        <v/>
      </c>
      <c r="BO237" s="36" t="str">
        <f t="shared" si="130"/>
        <v/>
      </c>
      <c r="BP237" s="36" t="str">
        <f t="shared" si="132"/>
        <v/>
      </c>
      <c r="BQ237" s="45" t="str">
        <f t="shared" si="131"/>
        <v/>
      </c>
    </row>
    <row r="238" spans="1:69" x14ac:dyDescent="0.3">
      <c r="A238" s="17">
        <v>236</v>
      </c>
      <c r="B238" s="18"/>
      <c r="C238" s="18"/>
      <c r="D238" s="19"/>
      <c r="E238" s="20"/>
      <c r="F238" s="21"/>
      <c r="G238" s="22"/>
      <c r="H238" s="31">
        <v>80</v>
      </c>
      <c r="I238" s="25">
        <v>20</v>
      </c>
      <c r="J238" s="40"/>
      <c r="K238" s="36" t="str">
        <f t="shared" si="100"/>
        <v/>
      </c>
      <c r="L238" s="18"/>
      <c r="M238" s="36" t="str">
        <f t="shared" si="101"/>
        <v/>
      </c>
      <c r="N238" s="36" t="str">
        <f t="shared" si="102"/>
        <v/>
      </c>
      <c r="O238" s="35" t="str">
        <f>IFERROR(VLOOKUP(N238,INSTRUCTION!$J$1:$K$101,2),"")</f>
        <v/>
      </c>
      <c r="P238" s="36" t="str">
        <f t="shared" si="103"/>
        <v/>
      </c>
      <c r="Q238" s="37" t="str">
        <f t="shared" si="104"/>
        <v/>
      </c>
      <c r="R238" s="36" t="str">
        <f t="shared" si="105"/>
        <v/>
      </c>
      <c r="S238" s="18"/>
      <c r="T238" s="36" t="str">
        <f t="shared" si="106"/>
        <v/>
      </c>
      <c r="U238" s="18"/>
      <c r="V238" s="36" t="str">
        <f t="shared" si="107"/>
        <v/>
      </c>
      <c r="W238" s="36" t="str">
        <f t="shared" si="108"/>
        <v/>
      </c>
      <c r="X238" s="35" t="str">
        <f>IFERROR(VLOOKUP(W238,INSTRUCTION!$J$1:$K$101,2),"")</f>
        <v/>
      </c>
      <c r="Y238" s="36" t="str">
        <f t="shared" si="109"/>
        <v/>
      </c>
      <c r="Z238" s="18"/>
      <c r="AA238" s="18"/>
      <c r="AB238" s="36" t="str">
        <f t="shared" si="110"/>
        <v/>
      </c>
      <c r="AC238" s="18"/>
      <c r="AD238" s="36" t="str">
        <f t="shared" si="111"/>
        <v/>
      </c>
      <c r="AE238" s="18"/>
      <c r="AF238" s="36" t="str">
        <f t="shared" si="112"/>
        <v/>
      </c>
      <c r="AG238" s="36" t="str">
        <f t="shared" si="113"/>
        <v/>
      </c>
      <c r="AH238" s="35" t="str">
        <f>IFERROR(VLOOKUP(AG238,INSTRUCTION!$J$1:$K$101,2),"")</f>
        <v/>
      </c>
      <c r="AI238" s="36" t="str">
        <f t="shared" si="114"/>
        <v/>
      </c>
      <c r="AJ238" s="18"/>
      <c r="AK238" s="18"/>
      <c r="AL238" s="36" t="str">
        <f t="shared" si="115"/>
        <v/>
      </c>
      <c r="AM238" s="40"/>
      <c r="AN238" s="36" t="str">
        <f t="shared" si="116"/>
        <v/>
      </c>
      <c r="AO238" s="18"/>
      <c r="AP238" s="36" t="str">
        <f t="shared" si="117"/>
        <v/>
      </c>
      <c r="AQ238" s="36" t="str">
        <f t="shared" si="118"/>
        <v/>
      </c>
      <c r="AR238" s="35" t="str">
        <f>IFERROR(VLOOKUP(AQ238,INSTRUCTION!$J$1:$K$101,2),"")</f>
        <v/>
      </c>
      <c r="AS238" s="36" t="str">
        <f t="shared" si="119"/>
        <v/>
      </c>
      <c r="AT238" s="18"/>
      <c r="AU238" s="18"/>
      <c r="AV238" s="36" t="str">
        <f t="shared" si="120"/>
        <v/>
      </c>
      <c r="AW238" s="18"/>
      <c r="AX238" s="36" t="str">
        <f t="shared" si="121"/>
        <v/>
      </c>
      <c r="AY238" s="18"/>
      <c r="AZ238" s="36" t="str">
        <f t="shared" si="122"/>
        <v/>
      </c>
      <c r="BA238" s="36" t="str">
        <f t="shared" si="123"/>
        <v/>
      </c>
      <c r="BB238" s="35" t="str">
        <f>IFERROR(VLOOKUP(BA238,INSTRUCTION!$J$1:$K$101,2),"")</f>
        <v/>
      </c>
      <c r="BC238" s="36" t="str">
        <f t="shared" si="124"/>
        <v/>
      </c>
      <c r="BD238" s="18"/>
      <c r="BE238" s="40"/>
      <c r="BF238" s="36" t="str">
        <f t="shared" si="125"/>
        <v/>
      </c>
      <c r="BG238" s="18"/>
      <c r="BH238" s="36" t="str">
        <f t="shared" si="126"/>
        <v/>
      </c>
      <c r="BI238" s="18"/>
      <c r="BJ238" s="36" t="str">
        <f t="shared" si="127"/>
        <v/>
      </c>
      <c r="BK238" s="36" t="str">
        <f t="shared" si="128"/>
        <v/>
      </c>
      <c r="BL238" s="35" t="str">
        <f>IFERROR(VLOOKUP(BK238,INSTRUCTION!$J$1:$K$101,2),"")</f>
        <v/>
      </c>
      <c r="BM238" s="36" t="str">
        <f t="shared" si="129"/>
        <v/>
      </c>
      <c r="BN238" s="36" t="str">
        <f>IFERROR(SUMPRODUCT(LARGE((N238,W238,AG238,AQ238,BA238,BK238),{1,2,3,4,5})),"")</f>
        <v/>
      </c>
      <c r="BO238" s="36" t="str">
        <f t="shared" si="130"/>
        <v/>
      </c>
      <c r="BP238" s="36" t="str">
        <f t="shared" si="132"/>
        <v/>
      </c>
      <c r="BQ238" s="45" t="str">
        <f t="shared" si="131"/>
        <v/>
      </c>
    </row>
    <row r="239" spans="1:69" x14ac:dyDescent="0.3">
      <c r="A239" s="17">
        <v>237</v>
      </c>
      <c r="B239" s="18"/>
      <c r="C239" s="18"/>
      <c r="D239" s="19"/>
      <c r="E239" s="20"/>
      <c r="F239" s="21"/>
      <c r="G239" s="22"/>
      <c r="H239" s="31">
        <v>80</v>
      </c>
      <c r="I239" s="25">
        <v>20</v>
      </c>
      <c r="J239" s="40"/>
      <c r="K239" s="36" t="str">
        <f t="shared" si="100"/>
        <v/>
      </c>
      <c r="L239" s="18"/>
      <c r="M239" s="36" t="str">
        <f t="shared" si="101"/>
        <v/>
      </c>
      <c r="N239" s="36" t="str">
        <f t="shared" si="102"/>
        <v/>
      </c>
      <c r="O239" s="35" t="str">
        <f>IFERROR(VLOOKUP(N239,INSTRUCTION!$J$1:$K$101,2),"")</f>
        <v/>
      </c>
      <c r="P239" s="36" t="str">
        <f t="shared" si="103"/>
        <v/>
      </c>
      <c r="Q239" s="37" t="str">
        <f t="shared" si="104"/>
        <v/>
      </c>
      <c r="R239" s="36" t="str">
        <f t="shared" si="105"/>
        <v/>
      </c>
      <c r="S239" s="18"/>
      <c r="T239" s="36" t="str">
        <f t="shared" si="106"/>
        <v/>
      </c>
      <c r="U239" s="18"/>
      <c r="V239" s="36" t="str">
        <f t="shared" si="107"/>
        <v/>
      </c>
      <c r="W239" s="36" t="str">
        <f t="shared" si="108"/>
        <v/>
      </c>
      <c r="X239" s="35" t="str">
        <f>IFERROR(VLOOKUP(W239,INSTRUCTION!$J$1:$K$101,2),"")</f>
        <v/>
      </c>
      <c r="Y239" s="36" t="str">
        <f t="shared" si="109"/>
        <v/>
      </c>
      <c r="Z239" s="18"/>
      <c r="AA239" s="18"/>
      <c r="AB239" s="36" t="str">
        <f t="shared" si="110"/>
        <v/>
      </c>
      <c r="AC239" s="18"/>
      <c r="AD239" s="36" t="str">
        <f t="shared" si="111"/>
        <v/>
      </c>
      <c r="AE239" s="18"/>
      <c r="AF239" s="36" t="str">
        <f t="shared" si="112"/>
        <v/>
      </c>
      <c r="AG239" s="36" t="str">
        <f t="shared" si="113"/>
        <v/>
      </c>
      <c r="AH239" s="35" t="str">
        <f>IFERROR(VLOOKUP(AG239,INSTRUCTION!$J$1:$K$101,2),"")</f>
        <v/>
      </c>
      <c r="AI239" s="36" t="str">
        <f t="shared" si="114"/>
        <v/>
      </c>
      <c r="AJ239" s="18"/>
      <c r="AK239" s="18"/>
      <c r="AL239" s="36" t="str">
        <f t="shared" si="115"/>
        <v/>
      </c>
      <c r="AM239" s="40"/>
      <c r="AN239" s="36" t="str">
        <f t="shared" si="116"/>
        <v/>
      </c>
      <c r="AO239" s="18"/>
      <c r="AP239" s="36" t="str">
        <f t="shared" si="117"/>
        <v/>
      </c>
      <c r="AQ239" s="36" t="str">
        <f t="shared" si="118"/>
        <v/>
      </c>
      <c r="AR239" s="35" t="str">
        <f>IFERROR(VLOOKUP(AQ239,INSTRUCTION!$J$1:$K$101,2),"")</f>
        <v/>
      </c>
      <c r="AS239" s="36" t="str">
        <f t="shared" si="119"/>
        <v/>
      </c>
      <c r="AT239" s="18"/>
      <c r="AU239" s="18"/>
      <c r="AV239" s="36" t="str">
        <f t="shared" si="120"/>
        <v/>
      </c>
      <c r="AW239" s="18"/>
      <c r="AX239" s="36" t="str">
        <f t="shared" si="121"/>
        <v/>
      </c>
      <c r="AY239" s="18"/>
      <c r="AZ239" s="36" t="str">
        <f t="shared" si="122"/>
        <v/>
      </c>
      <c r="BA239" s="36" t="str">
        <f t="shared" si="123"/>
        <v/>
      </c>
      <c r="BB239" s="35" t="str">
        <f>IFERROR(VLOOKUP(BA239,INSTRUCTION!$J$1:$K$101,2),"")</f>
        <v/>
      </c>
      <c r="BC239" s="36" t="str">
        <f t="shared" si="124"/>
        <v/>
      </c>
      <c r="BD239" s="18"/>
      <c r="BE239" s="40"/>
      <c r="BF239" s="36" t="str">
        <f t="shared" si="125"/>
        <v/>
      </c>
      <c r="BG239" s="18"/>
      <c r="BH239" s="36" t="str">
        <f t="shared" si="126"/>
        <v/>
      </c>
      <c r="BI239" s="18"/>
      <c r="BJ239" s="36" t="str">
        <f t="shared" si="127"/>
        <v/>
      </c>
      <c r="BK239" s="36" t="str">
        <f t="shared" si="128"/>
        <v/>
      </c>
      <c r="BL239" s="35" t="str">
        <f>IFERROR(VLOOKUP(BK239,INSTRUCTION!$J$1:$K$101,2),"")</f>
        <v/>
      </c>
      <c r="BM239" s="36" t="str">
        <f t="shared" si="129"/>
        <v/>
      </c>
      <c r="BN239" s="36" t="str">
        <f>IFERROR(SUMPRODUCT(LARGE((N239,W239,AG239,AQ239,BA239,BK239),{1,2,3,4,5})),"")</f>
        <v/>
      </c>
      <c r="BO239" s="36" t="str">
        <f t="shared" si="130"/>
        <v/>
      </c>
      <c r="BP239" s="36" t="str">
        <f t="shared" si="132"/>
        <v/>
      </c>
      <c r="BQ239" s="45" t="str">
        <f t="shared" si="131"/>
        <v/>
      </c>
    </row>
    <row r="240" spans="1:69" x14ac:dyDescent="0.3">
      <c r="A240" s="17">
        <v>238</v>
      </c>
      <c r="B240" s="18"/>
      <c r="C240" s="18"/>
      <c r="D240" s="19"/>
      <c r="E240" s="20"/>
      <c r="F240" s="21"/>
      <c r="G240" s="22"/>
      <c r="H240" s="31">
        <v>80</v>
      </c>
      <c r="I240" s="25">
        <v>20</v>
      </c>
      <c r="J240" s="40"/>
      <c r="K240" s="36" t="str">
        <f t="shared" si="100"/>
        <v/>
      </c>
      <c r="L240" s="18"/>
      <c r="M240" s="36" t="str">
        <f t="shared" si="101"/>
        <v/>
      </c>
      <c r="N240" s="36" t="str">
        <f t="shared" si="102"/>
        <v/>
      </c>
      <c r="O240" s="35" t="str">
        <f>IFERROR(VLOOKUP(N240,INSTRUCTION!$J$1:$K$101,2),"")</f>
        <v/>
      </c>
      <c r="P240" s="36" t="str">
        <f t="shared" si="103"/>
        <v/>
      </c>
      <c r="Q240" s="37" t="str">
        <f t="shared" si="104"/>
        <v/>
      </c>
      <c r="R240" s="36" t="str">
        <f t="shared" si="105"/>
        <v/>
      </c>
      <c r="S240" s="18"/>
      <c r="T240" s="36" t="str">
        <f t="shared" si="106"/>
        <v/>
      </c>
      <c r="U240" s="18"/>
      <c r="V240" s="36" t="str">
        <f t="shared" si="107"/>
        <v/>
      </c>
      <c r="W240" s="36" t="str">
        <f t="shared" si="108"/>
        <v/>
      </c>
      <c r="X240" s="35" t="str">
        <f>IFERROR(VLOOKUP(W240,INSTRUCTION!$J$1:$K$101,2),"")</f>
        <v/>
      </c>
      <c r="Y240" s="36" t="str">
        <f t="shared" si="109"/>
        <v/>
      </c>
      <c r="Z240" s="18"/>
      <c r="AA240" s="18"/>
      <c r="AB240" s="36" t="str">
        <f t="shared" si="110"/>
        <v/>
      </c>
      <c r="AC240" s="18"/>
      <c r="AD240" s="36" t="str">
        <f t="shared" si="111"/>
        <v/>
      </c>
      <c r="AE240" s="18"/>
      <c r="AF240" s="36" t="str">
        <f t="shared" si="112"/>
        <v/>
      </c>
      <c r="AG240" s="36" t="str">
        <f t="shared" si="113"/>
        <v/>
      </c>
      <c r="AH240" s="35" t="str">
        <f>IFERROR(VLOOKUP(AG240,INSTRUCTION!$J$1:$K$101,2),"")</f>
        <v/>
      </c>
      <c r="AI240" s="36" t="str">
        <f t="shared" si="114"/>
        <v/>
      </c>
      <c r="AJ240" s="18"/>
      <c r="AK240" s="18"/>
      <c r="AL240" s="36" t="str">
        <f t="shared" si="115"/>
        <v/>
      </c>
      <c r="AM240" s="40"/>
      <c r="AN240" s="36" t="str">
        <f t="shared" si="116"/>
        <v/>
      </c>
      <c r="AO240" s="18"/>
      <c r="AP240" s="36" t="str">
        <f t="shared" si="117"/>
        <v/>
      </c>
      <c r="AQ240" s="36" t="str">
        <f t="shared" si="118"/>
        <v/>
      </c>
      <c r="AR240" s="35" t="str">
        <f>IFERROR(VLOOKUP(AQ240,INSTRUCTION!$J$1:$K$101,2),"")</f>
        <v/>
      </c>
      <c r="AS240" s="36" t="str">
        <f t="shared" si="119"/>
        <v/>
      </c>
      <c r="AT240" s="18"/>
      <c r="AU240" s="18"/>
      <c r="AV240" s="36" t="str">
        <f t="shared" si="120"/>
        <v/>
      </c>
      <c r="AW240" s="18"/>
      <c r="AX240" s="36" t="str">
        <f t="shared" si="121"/>
        <v/>
      </c>
      <c r="AY240" s="18"/>
      <c r="AZ240" s="36" t="str">
        <f t="shared" si="122"/>
        <v/>
      </c>
      <c r="BA240" s="36" t="str">
        <f t="shared" si="123"/>
        <v/>
      </c>
      <c r="BB240" s="35" t="str">
        <f>IFERROR(VLOOKUP(BA240,INSTRUCTION!$J$1:$K$101,2),"")</f>
        <v/>
      </c>
      <c r="BC240" s="36" t="str">
        <f t="shared" si="124"/>
        <v/>
      </c>
      <c r="BD240" s="18"/>
      <c r="BE240" s="40"/>
      <c r="BF240" s="36" t="str">
        <f t="shared" si="125"/>
        <v/>
      </c>
      <c r="BG240" s="18"/>
      <c r="BH240" s="36" t="str">
        <f t="shared" si="126"/>
        <v/>
      </c>
      <c r="BI240" s="18"/>
      <c r="BJ240" s="36" t="str">
        <f t="shared" si="127"/>
        <v/>
      </c>
      <c r="BK240" s="36" t="str">
        <f t="shared" si="128"/>
        <v/>
      </c>
      <c r="BL240" s="35" t="str">
        <f>IFERROR(VLOOKUP(BK240,INSTRUCTION!$J$1:$K$101,2),"")</f>
        <v/>
      </c>
      <c r="BM240" s="36" t="str">
        <f t="shared" si="129"/>
        <v/>
      </c>
      <c r="BN240" s="36" t="str">
        <f>IFERROR(SUMPRODUCT(LARGE((N240,W240,AG240,AQ240,BA240,BK240),{1,2,3,4,5})),"")</f>
        <v/>
      </c>
      <c r="BO240" s="36" t="str">
        <f t="shared" si="130"/>
        <v/>
      </c>
      <c r="BP240" s="36" t="str">
        <f t="shared" si="132"/>
        <v/>
      </c>
      <c r="BQ240" s="45" t="str">
        <f t="shared" si="131"/>
        <v/>
      </c>
    </row>
    <row r="241" spans="1:69" x14ac:dyDescent="0.3">
      <c r="A241" s="17">
        <v>239</v>
      </c>
      <c r="B241" s="18"/>
      <c r="C241" s="18"/>
      <c r="D241" s="19"/>
      <c r="E241" s="20"/>
      <c r="F241" s="21"/>
      <c r="G241" s="22"/>
      <c r="H241" s="31">
        <v>80</v>
      </c>
      <c r="I241" s="25">
        <v>20</v>
      </c>
      <c r="J241" s="40"/>
      <c r="K241" s="36" t="str">
        <f t="shared" si="100"/>
        <v/>
      </c>
      <c r="L241" s="18"/>
      <c r="M241" s="36" t="str">
        <f t="shared" si="101"/>
        <v/>
      </c>
      <c r="N241" s="36" t="str">
        <f t="shared" si="102"/>
        <v/>
      </c>
      <c r="O241" s="35" t="str">
        <f>IFERROR(VLOOKUP(N241,INSTRUCTION!$J$1:$K$101,2),"")</f>
        <v/>
      </c>
      <c r="P241" s="36" t="str">
        <f t="shared" si="103"/>
        <v/>
      </c>
      <c r="Q241" s="37" t="str">
        <f t="shared" si="104"/>
        <v/>
      </c>
      <c r="R241" s="36" t="str">
        <f t="shared" si="105"/>
        <v/>
      </c>
      <c r="S241" s="18"/>
      <c r="T241" s="36" t="str">
        <f t="shared" si="106"/>
        <v/>
      </c>
      <c r="U241" s="18"/>
      <c r="V241" s="36" t="str">
        <f t="shared" si="107"/>
        <v/>
      </c>
      <c r="W241" s="36" t="str">
        <f t="shared" si="108"/>
        <v/>
      </c>
      <c r="X241" s="35" t="str">
        <f>IFERROR(VLOOKUP(W241,INSTRUCTION!$J$1:$K$101,2),"")</f>
        <v/>
      </c>
      <c r="Y241" s="36" t="str">
        <f t="shared" si="109"/>
        <v/>
      </c>
      <c r="Z241" s="18"/>
      <c r="AA241" s="18"/>
      <c r="AB241" s="36" t="str">
        <f t="shared" si="110"/>
        <v/>
      </c>
      <c r="AC241" s="18"/>
      <c r="AD241" s="36" t="str">
        <f t="shared" si="111"/>
        <v/>
      </c>
      <c r="AE241" s="18"/>
      <c r="AF241" s="36" t="str">
        <f t="shared" si="112"/>
        <v/>
      </c>
      <c r="AG241" s="36" t="str">
        <f t="shared" si="113"/>
        <v/>
      </c>
      <c r="AH241" s="35" t="str">
        <f>IFERROR(VLOOKUP(AG241,INSTRUCTION!$J$1:$K$101,2),"")</f>
        <v/>
      </c>
      <c r="AI241" s="36" t="str">
        <f t="shared" si="114"/>
        <v/>
      </c>
      <c r="AJ241" s="18"/>
      <c r="AK241" s="18"/>
      <c r="AL241" s="36" t="str">
        <f t="shared" si="115"/>
        <v/>
      </c>
      <c r="AM241" s="40"/>
      <c r="AN241" s="36" t="str">
        <f t="shared" si="116"/>
        <v/>
      </c>
      <c r="AO241" s="18"/>
      <c r="AP241" s="36" t="str">
        <f t="shared" si="117"/>
        <v/>
      </c>
      <c r="AQ241" s="36" t="str">
        <f t="shared" si="118"/>
        <v/>
      </c>
      <c r="AR241" s="35" t="str">
        <f>IFERROR(VLOOKUP(AQ241,INSTRUCTION!$J$1:$K$101,2),"")</f>
        <v/>
      </c>
      <c r="AS241" s="36" t="str">
        <f t="shared" si="119"/>
        <v/>
      </c>
      <c r="AT241" s="18"/>
      <c r="AU241" s="18"/>
      <c r="AV241" s="36" t="str">
        <f t="shared" si="120"/>
        <v/>
      </c>
      <c r="AW241" s="18"/>
      <c r="AX241" s="36" t="str">
        <f t="shared" si="121"/>
        <v/>
      </c>
      <c r="AY241" s="18"/>
      <c r="AZ241" s="36" t="str">
        <f t="shared" si="122"/>
        <v/>
      </c>
      <c r="BA241" s="36" t="str">
        <f t="shared" si="123"/>
        <v/>
      </c>
      <c r="BB241" s="35" t="str">
        <f>IFERROR(VLOOKUP(BA241,INSTRUCTION!$J$1:$K$101,2),"")</f>
        <v/>
      </c>
      <c r="BC241" s="36" t="str">
        <f t="shared" si="124"/>
        <v/>
      </c>
      <c r="BD241" s="18"/>
      <c r="BE241" s="40"/>
      <c r="BF241" s="36" t="str">
        <f t="shared" si="125"/>
        <v/>
      </c>
      <c r="BG241" s="18"/>
      <c r="BH241" s="36" t="str">
        <f t="shared" si="126"/>
        <v/>
      </c>
      <c r="BI241" s="18"/>
      <c r="BJ241" s="36" t="str">
        <f t="shared" si="127"/>
        <v/>
      </c>
      <c r="BK241" s="36" t="str">
        <f t="shared" si="128"/>
        <v/>
      </c>
      <c r="BL241" s="35" t="str">
        <f>IFERROR(VLOOKUP(BK241,INSTRUCTION!$J$1:$K$101,2),"")</f>
        <v/>
      </c>
      <c r="BM241" s="36" t="str">
        <f t="shared" si="129"/>
        <v/>
      </c>
      <c r="BN241" s="36" t="str">
        <f>IFERROR(SUMPRODUCT(LARGE((N241,W241,AG241,AQ241,BA241,BK241),{1,2,3,4,5})),"")</f>
        <v/>
      </c>
      <c r="BO241" s="36" t="str">
        <f t="shared" si="130"/>
        <v/>
      </c>
      <c r="BP241" s="36" t="str">
        <f t="shared" si="132"/>
        <v/>
      </c>
      <c r="BQ241" s="45" t="str">
        <f t="shared" si="131"/>
        <v/>
      </c>
    </row>
    <row r="242" spans="1:69" x14ac:dyDescent="0.3">
      <c r="A242" s="17">
        <v>240</v>
      </c>
      <c r="B242" s="18"/>
      <c r="C242" s="18"/>
      <c r="D242" s="19"/>
      <c r="E242" s="20"/>
      <c r="F242" s="21"/>
      <c r="G242" s="22"/>
      <c r="H242" s="31">
        <v>80</v>
      </c>
      <c r="I242" s="25">
        <v>20</v>
      </c>
      <c r="J242" s="40"/>
      <c r="K242" s="36" t="str">
        <f t="shared" si="100"/>
        <v/>
      </c>
      <c r="L242" s="18"/>
      <c r="M242" s="36" t="str">
        <f t="shared" si="101"/>
        <v/>
      </c>
      <c r="N242" s="36" t="str">
        <f t="shared" si="102"/>
        <v/>
      </c>
      <c r="O242" s="35" t="str">
        <f>IFERROR(VLOOKUP(N242,INSTRUCTION!$J$1:$K$101,2),"")</f>
        <v/>
      </c>
      <c r="P242" s="36" t="str">
        <f t="shared" si="103"/>
        <v/>
      </c>
      <c r="Q242" s="37" t="str">
        <f t="shared" si="104"/>
        <v/>
      </c>
      <c r="R242" s="36" t="str">
        <f t="shared" si="105"/>
        <v/>
      </c>
      <c r="S242" s="18"/>
      <c r="T242" s="36" t="str">
        <f t="shared" si="106"/>
        <v/>
      </c>
      <c r="U242" s="18"/>
      <c r="V242" s="36" t="str">
        <f t="shared" si="107"/>
        <v/>
      </c>
      <c r="W242" s="36" t="str">
        <f t="shared" si="108"/>
        <v/>
      </c>
      <c r="X242" s="35" t="str">
        <f>IFERROR(VLOOKUP(W242,INSTRUCTION!$J$1:$K$101,2),"")</f>
        <v/>
      </c>
      <c r="Y242" s="36" t="str">
        <f t="shared" si="109"/>
        <v/>
      </c>
      <c r="Z242" s="18"/>
      <c r="AA242" s="18"/>
      <c r="AB242" s="36" t="str">
        <f t="shared" si="110"/>
        <v/>
      </c>
      <c r="AC242" s="18"/>
      <c r="AD242" s="36" t="str">
        <f t="shared" si="111"/>
        <v/>
      </c>
      <c r="AE242" s="18"/>
      <c r="AF242" s="36" t="str">
        <f t="shared" si="112"/>
        <v/>
      </c>
      <c r="AG242" s="36" t="str">
        <f t="shared" si="113"/>
        <v/>
      </c>
      <c r="AH242" s="35" t="str">
        <f>IFERROR(VLOOKUP(AG242,INSTRUCTION!$J$1:$K$101,2),"")</f>
        <v/>
      </c>
      <c r="AI242" s="36" t="str">
        <f t="shared" si="114"/>
        <v/>
      </c>
      <c r="AJ242" s="18"/>
      <c r="AK242" s="18"/>
      <c r="AL242" s="36" t="str">
        <f t="shared" si="115"/>
        <v/>
      </c>
      <c r="AM242" s="40"/>
      <c r="AN242" s="36" t="str">
        <f t="shared" si="116"/>
        <v/>
      </c>
      <c r="AO242" s="18"/>
      <c r="AP242" s="36" t="str">
        <f t="shared" si="117"/>
        <v/>
      </c>
      <c r="AQ242" s="36" t="str">
        <f t="shared" si="118"/>
        <v/>
      </c>
      <c r="AR242" s="35" t="str">
        <f>IFERROR(VLOOKUP(AQ242,INSTRUCTION!$J$1:$K$101,2),"")</f>
        <v/>
      </c>
      <c r="AS242" s="36" t="str">
        <f t="shared" si="119"/>
        <v/>
      </c>
      <c r="AT242" s="18"/>
      <c r="AU242" s="18"/>
      <c r="AV242" s="36" t="str">
        <f t="shared" si="120"/>
        <v/>
      </c>
      <c r="AW242" s="18"/>
      <c r="AX242" s="36" t="str">
        <f t="shared" si="121"/>
        <v/>
      </c>
      <c r="AY242" s="18"/>
      <c r="AZ242" s="36" t="str">
        <f t="shared" si="122"/>
        <v/>
      </c>
      <c r="BA242" s="36" t="str">
        <f t="shared" si="123"/>
        <v/>
      </c>
      <c r="BB242" s="35" t="str">
        <f>IFERROR(VLOOKUP(BA242,INSTRUCTION!$J$1:$K$101,2),"")</f>
        <v/>
      </c>
      <c r="BC242" s="36" t="str">
        <f t="shared" si="124"/>
        <v/>
      </c>
      <c r="BD242" s="18"/>
      <c r="BE242" s="40"/>
      <c r="BF242" s="36" t="str">
        <f t="shared" si="125"/>
        <v/>
      </c>
      <c r="BG242" s="18"/>
      <c r="BH242" s="36" t="str">
        <f t="shared" si="126"/>
        <v/>
      </c>
      <c r="BI242" s="18"/>
      <c r="BJ242" s="36" t="str">
        <f t="shared" si="127"/>
        <v/>
      </c>
      <c r="BK242" s="36" t="str">
        <f t="shared" si="128"/>
        <v/>
      </c>
      <c r="BL242" s="35" t="str">
        <f>IFERROR(VLOOKUP(BK242,INSTRUCTION!$J$1:$K$101,2),"")</f>
        <v/>
      </c>
      <c r="BM242" s="36" t="str">
        <f t="shared" si="129"/>
        <v/>
      </c>
      <c r="BN242" s="36" t="str">
        <f>IFERROR(SUMPRODUCT(LARGE((N242,W242,AG242,AQ242,BA242,BK242),{1,2,3,4,5})),"")</f>
        <v/>
      </c>
      <c r="BO242" s="36" t="str">
        <f t="shared" si="130"/>
        <v/>
      </c>
      <c r="BP242" s="36" t="str">
        <f t="shared" si="132"/>
        <v/>
      </c>
      <c r="BQ242" s="45" t="str">
        <f t="shared" si="131"/>
        <v/>
      </c>
    </row>
    <row r="243" spans="1:69" x14ac:dyDescent="0.3">
      <c r="A243" s="17">
        <v>241</v>
      </c>
      <c r="B243" s="18"/>
      <c r="C243" s="18"/>
      <c r="D243" s="19"/>
      <c r="E243" s="20"/>
      <c r="F243" s="21"/>
      <c r="G243" s="22"/>
      <c r="H243" s="31">
        <v>80</v>
      </c>
      <c r="I243" s="25">
        <v>20</v>
      </c>
      <c r="J243" s="40"/>
      <c r="K243" s="36" t="str">
        <f t="shared" si="100"/>
        <v/>
      </c>
      <c r="L243" s="18"/>
      <c r="M243" s="36" t="str">
        <f t="shared" si="101"/>
        <v/>
      </c>
      <c r="N243" s="36" t="str">
        <f t="shared" si="102"/>
        <v/>
      </c>
      <c r="O243" s="35" t="str">
        <f>IFERROR(VLOOKUP(N243,INSTRUCTION!$J$1:$K$101,2),"")</f>
        <v/>
      </c>
      <c r="P243" s="36" t="str">
        <f t="shared" si="103"/>
        <v/>
      </c>
      <c r="Q243" s="37" t="str">
        <f t="shared" si="104"/>
        <v/>
      </c>
      <c r="R243" s="36" t="str">
        <f t="shared" si="105"/>
        <v/>
      </c>
      <c r="S243" s="18"/>
      <c r="T243" s="36" t="str">
        <f t="shared" si="106"/>
        <v/>
      </c>
      <c r="U243" s="18"/>
      <c r="V243" s="36" t="str">
        <f t="shared" si="107"/>
        <v/>
      </c>
      <c r="W243" s="36" t="str">
        <f t="shared" si="108"/>
        <v/>
      </c>
      <c r="X243" s="35" t="str">
        <f>IFERROR(VLOOKUP(W243,INSTRUCTION!$J$1:$K$101,2),"")</f>
        <v/>
      </c>
      <c r="Y243" s="36" t="str">
        <f t="shared" si="109"/>
        <v/>
      </c>
      <c r="Z243" s="18"/>
      <c r="AA243" s="18"/>
      <c r="AB243" s="36" t="str">
        <f t="shared" si="110"/>
        <v/>
      </c>
      <c r="AC243" s="18"/>
      <c r="AD243" s="36" t="str">
        <f t="shared" si="111"/>
        <v/>
      </c>
      <c r="AE243" s="18"/>
      <c r="AF243" s="36" t="str">
        <f t="shared" si="112"/>
        <v/>
      </c>
      <c r="AG243" s="36" t="str">
        <f t="shared" si="113"/>
        <v/>
      </c>
      <c r="AH243" s="35" t="str">
        <f>IFERROR(VLOOKUP(AG243,INSTRUCTION!$J$1:$K$101,2),"")</f>
        <v/>
      </c>
      <c r="AI243" s="36" t="str">
        <f t="shared" si="114"/>
        <v/>
      </c>
      <c r="AJ243" s="18"/>
      <c r="AK243" s="18"/>
      <c r="AL243" s="36" t="str">
        <f t="shared" si="115"/>
        <v/>
      </c>
      <c r="AM243" s="40"/>
      <c r="AN243" s="36" t="str">
        <f t="shared" si="116"/>
        <v/>
      </c>
      <c r="AO243" s="18"/>
      <c r="AP243" s="36" t="str">
        <f t="shared" si="117"/>
        <v/>
      </c>
      <c r="AQ243" s="36" t="str">
        <f t="shared" si="118"/>
        <v/>
      </c>
      <c r="AR243" s="35" t="str">
        <f>IFERROR(VLOOKUP(AQ243,INSTRUCTION!$J$1:$K$101,2),"")</f>
        <v/>
      </c>
      <c r="AS243" s="36" t="str">
        <f t="shared" si="119"/>
        <v/>
      </c>
      <c r="AT243" s="18"/>
      <c r="AU243" s="18"/>
      <c r="AV243" s="36" t="str">
        <f t="shared" si="120"/>
        <v/>
      </c>
      <c r="AW243" s="18"/>
      <c r="AX243" s="36" t="str">
        <f t="shared" si="121"/>
        <v/>
      </c>
      <c r="AY243" s="18"/>
      <c r="AZ243" s="36" t="str">
        <f t="shared" si="122"/>
        <v/>
      </c>
      <c r="BA243" s="36" t="str">
        <f t="shared" si="123"/>
        <v/>
      </c>
      <c r="BB243" s="35" t="str">
        <f>IFERROR(VLOOKUP(BA243,INSTRUCTION!$J$1:$K$101,2),"")</f>
        <v/>
      </c>
      <c r="BC243" s="36" t="str">
        <f t="shared" si="124"/>
        <v/>
      </c>
      <c r="BD243" s="18"/>
      <c r="BE243" s="40"/>
      <c r="BF243" s="36" t="str">
        <f t="shared" si="125"/>
        <v/>
      </c>
      <c r="BG243" s="18"/>
      <c r="BH243" s="36" t="str">
        <f t="shared" si="126"/>
        <v/>
      </c>
      <c r="BI243" s="18"/>
      <c r="BJ243" s="36" t="str">
        <f t="shared" si="127"/>
        <v/>
      </c>
      <c r="BK243" s="36" t="str">
        <f t="shared" si="128"/>
        <v/>
      </c>
      <c r="BL243" s="35" t="str">
        <f>IFERROR(VLOOKUP(BK243,INSTRUCTION!$J$1:$K$101,2),"")</f>
        <v/>
      </c>
      <c r="BM243" s="36" t="str">
        <f t="shared" si="129"/>
        <v/>
      </c>
      <c r="BN243" s="36" t="str">
        <f>IFERROR(SUMPRODUCT(LARGE((N243,W243,AG243,AQ243,BA243,BK243),{1,2,3,4,5})),"")</f>
        <v/>
      </c>
      <c r="BO243" s="36" t="str">
        <f t="shared" si="130"/>
        <v/>
      </c>
      <c r="BP243" s="36" t="str">
        <f t="shared" si="132"/>
        <v/>
      </c>
      <c r="BQ243" s="45" t="str">
        <f t="shared" si="131"/>
        <v/>
      </c>
    </row>
    <row r="244" spans="1:69" x14ac:dyDescent="0.3">
      <c r="A244" s="17">
        <v>242</v>
      </c>
      <c r="B244" s="18"/>
      <c r="C244" s="18"/>
      <c r="D244" s="19"/>
      <c r="E244" s="20"/>
      <c r="F244" s="21"/>
      <c r="G244" s="22"/>
      <c r="H244" s="31">
        <v>80</v>
      </c>
      <c r="I244" s="25">
        <v>20</v>
      </c>
      <c r="J244" s="40"/>
      <c r="K244" s="36" t="str">
        <f t="shared" si="100"/>
        <v/>
      </c>
      <c r="L244" s="18"/>
      <c r="M244" s="36" t="str">
        <f t="shared" si="101"/>
        <v/>
      </c>
      <c r="N244" s="36" t="str">
        <f t="shared" si="102"/>
        <v/>
      </c>
      <c r="O244" s="35" t="str">
        <f>IFERROR(VLOOKUP(N244,INSTRUCTION!$J$1:$K$101,2),"")</f>
        <v/>
      </c>
      <c r="P244" s="36" t="str">
        <f t="shared" si="103"/>
        <v/>
      </c>
      <c r="Q244" s="37" t="str">
        <f t="shared" si="104"/>
        <v/>
      </c>
      <c r="R244" s="36" t="str">
        <f t="shared" si="105"/>
        <v/>
      </c>
      <c r="S244" s="18"/>
      <c r="T244" s="36" t="str">
        <f t="shared" si="106"/>
        <v/>
      </c>
      <c r="U244" s="18"/>
      <c r="V244" s="36" t="str">
        <f t="shared" si="107"/>
        <v/>
      </c>
      <c r="W244" s="36" t="str">
        <f t="shared" si="108"/>
        <v/>
      </c>
      <c r="X244" s="35" t="str">
        <f>IFERROR(VLOOKUP(W244,INSTRUCTION!$J$1:$K$101,2),"")</f>
        <v/>
      </c>
      <c r="Y244" s="36" t="str">
        <f t="shared" si="109"/>
        <v/>
      </c>
      <c r="Z244" s="18"/>
      <c r="AA244" s="18"/>
      <c r="AB244" s="36" t="str">
        <f t="shared" si="110"/>
        <v/>
      </c>
      <c r="AC244" s="18"/>
      <c r="AD244" s="36" t="str">
        <f t="shared" si="111"/>
        <v/>
      </c>
      <c r="AE244" s="18"/>
      <c r="AF244" s="36" t="str">
        <f t="shared" si="112"/>
        <v/>
      </c>
      <c r="AG244" s="36" t="str">
        <f t="shared" si="113"/>
        <v/>
      </c>
      <c r="AH244" s="35" t="str">
        <f>IFERROR(VLOOKUP(AG244,INSTRUCTION!$J$1:$K$101,2),"")</f>
        <v/>
      </c>
      <c r="AI244" s="36" t="str">
        <f t="shared" si="114"/>
        <v/>
      </c>
      <c r="AJ244" s="18"/>
      <c r="AK244" s="18"/>
      <c r="AL244" s="36" t="str">
        <f t="shared" si="115"/>
        <v/>
      </c>
      <c r="AM244" s="40"/>
      <c r="AN244" s="36" t="str">
        <f t="shared" si="116"/>
        <v/>
      </c>
      <c r="AO244" s="18"/>
      <c r="AP244" s="36" t="str">
        <f t="shared" si="117"/>
        <v/>
      </c>
      <c r="AQ244" s="36" t="str">
        <f t="shared" si="118"/>
        <v/>
      </c>
      <c r="AR244" s="35" t="str">
        <f>IFERROR(VLOOKUP(AQ244,INSTRUCTION!$J$1:$K$101,2),"")</f>
        <v/>
      </c>
      <c r="AS244" s="36" t="str">
        <f t="shared" si="119"/>
        <v/>
      </c>
      <c r="AT244" s="18"/>
      <c r="AU244" s="18"/>
      <c r="AV244" s="36" t="str">
        <f t="shared" si="120"/>
        <v/>
      </c>
      <c r="AW244" s="18"/>
      <c r="AX244" s="36" t="str">
        <f t="shared" si="121"/>
        <v/>
      </c>
      <c r="AY244" s="18"/>
      <c r="AZ244" s="36" t="str">
        <f t="shared" si="122"/>
        <v/>
      </c>
      <c r="BA244" s="36" t="str">
        <f t="shared" si="123"/>
        <v/>
      </c>
      <c r="BB244" s="35" t="str">
        <f>IFERROR(VLOOKUP(BA244,INSTRUCTION!$J$1:$K$101,2),"")</f>
        <v/>
      </c>
      <c r="BC244" s="36" t="str">
        <f t="shared" si="124"/>
        <v/>
      </c>
      <c r="BD244" s="18"/>
      <c r="BE244" s="40"/>
      <c r="BF244" s="36" t="str">
        <f t="shared" si="125"/>
        <v/>
      </c>
      <c r="BG244" s="18"/>
      <c r="BH244" s="36" t="str">
        <f t="shared" si="126"/>
        <v/>
      </c>
      <c r="BI244" s="18"/>
      <c r="BJ244" s="36" t="str">
        <f t="shared" si="127"/>
        <v/>
      </c>
      <c r="BK244" s="36" t="str">
        <f t="shared" si="128"/>
        <v/>
      </c>
      <c r="BL244" s="35" t="str">
        <f>IFERROR(VLOOKUP(BK244,INSTRUCTION!$J$1:$K$101,2),"")</f>
        <v/>
      </c>
      <c r="BM244" s="36" t="str">
        <f t="shared" si="129"/>
        <v/>
      </c>
      <c r="BN244" s="36" t="str">
        <f>IFERROR(SUMPRODUCT(LARGE((N244,W244,AG244,AQ244,BA244,BK244),{1,2,3,4,5})),"")</f>
        <v/>
      </c>
      <c r="BO244" s="36" t="str">
        <f t="shared" si="130"/>
        <v/>
      </c>
      <c r="BP244" s="36" t="str">
        <f t="shared" si="132"/>
        <v/>
      </c>
      <c r="BQ244" s="45" t="str">
        <f t="shared" si="131"/>
        <v/>
      </c>
    </row>
    <row r="245" spans="1:69" x14ac:dyDescent="0.3">
      <c r="A245" s="17">
        <v>243</v>
      </c>
      <c r="B245" s="18"/>
      <c r="C245" s="18"/>
      <c r="D245" s="19"/>
      <c r="E245" s="20"/>
      <c r="F245" s="21"/>
      <c r="G245" s="22"/>
      <c r="H245" s="31">
        <v>80</v>
      </c>
      <c r="I245" s="25">
        <v>20</v>
      </c>
      <c r="J245" s="40"/>
      <c r="K245" s="36" t="str">
        <f t="shared" si="100"/>
        <v/>
      </c>
      <c r="L245" s="18"/>
      <c r="M245" s="36" t="str">
        <f t="shared" si="101"/>
        <v/>
      </c>
      <c r="N245" s="36" t="str">
        <f t="shared" si="102"/>
        <v/>
      </c>
      <c r="O245" s="35" t="str">
        <f>IFERROR(VLOOKUP(N245,INSTRUCTION!$J$1:$K$101,2),"")</f>
        <v/>
      </c>
      <c r="P245" s="36" t="str">
        <f t="shared" si="103"/>
        <v/>
      </c>
      <c r="Q245" s="37" t="str">
        <f t="shared" si="104"/>
        <v/>
      </c>
      <c r="R245" s="36" t="str">
        <f t="shared" si="105"/>
        <v/>
      </c>
      <c r="S245" s="18"/>
      <c r="T245" s="36" t="str">
        <f t="shared" si="106"/>
        <v/>
      </c>
      <c r="U245" s="18"/>
      <c r="V245" s="36" t="str">
        <f t="shared" si="107"/>
        <v/>
      </c>
      <c r="W245" s="36" t="str">
        <f t="shared" si="108"/>
        <v/>
      </c>
      <c r="X245" s="35" t="str">
        <f>IFERROR(VLOOKUP(W245,INSTRUCTION!$J$1:$K$101,2),"")</f>
        <v/>
      </c>
      <c r="Y245" s="36" t="str">
        <f t="shared" si="109"/>
        <v/>
      </c>
      <c r="Z245" s="18"/>
      <c r="AA245" s="18"/>
      <c r="AB245" s="36" t="str">
        <f t="shared" si="110"/>
        <v/>
      </c>
      <c r="AC245" s="18"/>
      <c r="AD245" s="36" t="str">
        <f t="shared" si="111"/>
        <v/>
      </c>
      <c r="AE245" s="18"/>
      <c r="AF245" s="36" t="str">
        <f t="shared" si="112"/>
        <v/>
      </c>
      <c r="AG245" s="36" t="str">
        <f t="shared" si="113"/>
        <v/>
      </c>
      <c r="AH245" s="35" t="str">
        <f>IFERROR(VLOOKUP(AG245,INSTRUCTION!$J$1:$K$101,2),"")</f>
        <v/>
      </c>
      <c r="AI245" s="36" t="str">
        <f t="shared" si="114"/>
        <v/>
      </c>
      <c r="AJ245" s="18"/>
      <c r="AK245" s="18"/>
      <c r="AL245" s="36" t="str">
        <f t="shared" si="115"/>
        <v/>
      </c>
      <c r="AM245" s="40"/>
      <c r="AN245" s="36" t="str">
        <f t="shared" si="116"/>
        <v/>
      </c>
      <c r="AO245" s="18"/>
      <c r="AP245" s="36" t="str">
        <f t="shared" si="117"/>
        <v/>
      </c>
      <c r="AQ245" s="36" t="str">
        <f t="shared" si="118"/>
        <v/>
      </c>
      <c r="AR245" s="35" t="str">
        <f>IFERROR(VLOOKUP(AQ245,INSTRUCTION!$J$1:$K$101,2),"")</f>
        <v/>
      </c>
      <c r="AS245" s="36" t="str">
        <f t="shared" si="119"/>
        <v/>
      </c>
      <c r="AT245" s="18"/>
      <c r="AU245" s="18"/>
      <c r="AV245" s="36" t="str">
        <f t="shared" si="120"/>
        <v/>
      </c>
      <c r="AW245" s="18"/>
      <c r="AX245" s="36" t="str">
        <f t="shared" si="121"/>
        <v/>
      </c>
      <c r="AY245" s="18"/>
      <c r="AZ245" s="36" t="str">
        <f t="shared" si="122"/>
        <v/>
      </c>
      <c r="BA245" s="36" t="str">
        <f t="shared" si="123"/>
        <v/>
      </c>
      <c r="BB245" s="35" t="str">
        <f>IFERROR(VLOOKUP(BA245,INSTRUCTION!$J$1:$K$101,2),"")</f>
        <v/>
      </c>
      <c r="BC245" s="36" t="str">
        <f t="shared" si="124"/>
        <v/>
      </c>
      <c r="BD245" s="18"/>
      <c r="BE245" s="40"/>
      <c r="BF245" s="36" t="str">
        <f t="shared" si="125"/>
        <v/>
      </c>
      <c r="BG245" s="18"/>
      <c r="BH245" s="36" t="str">
        <f t="shared" si="126"/>
        <v/>
      </c>
      <c r="BI245" s="18"/>
      <c r="BJ245" s="36" t="str">
        <f t="shared" si="127"/>
        <v/>
      </c>
      <c r="BK245" s="36" t="str">
        <f t="shared" si="128"/>
        <v/>
      </c>
      <c r="BL245" s="35" t="str">
        <f>IFERROR(VLOOKUP(BK245,INSTRUCTION!$J$1:$K$101,2),"")</f>
        <v/>
      </c>
      <c r="BM245" s="36" t="str">
        <f t="shared" si="129"/>
        <v/>
      </c>
      <c r="BN245" s="36" t="str">
        <f>IFERROR(SUMPRODUCT(LARGE((N245,W245,AG245,AQ245,BA245,BK245),{1,2,3,4,5})),"")</f>
        <v/>
      </c>
      <c r="BO245" s="36" t="str">
        <f t="shared" si="130"/>
        <v/>
      </c>
      <c r="BP245" s="36" t="str">
        <f t="shared" si="132"/>
        <v/>
      </c>
      <c r="BQ245" s="45" t="str">
        <f t="shared" si="131"/>
        <v/>
      </c>
    </row>
    <row r="246" spans="1:69" x14ac:dyDescent="0.3">
      <c r="A246" s="17">
        <v>244</v>
      </c>
      <c r="B246" s="18"/>
      <c r="C246" s="18"/>
      <c r="D246" s="19"/>
      <c r="E246" s="20"/>
      <c r="F246" s="21"/>
      <c r="G246" s="22"/>
      <c r="H246" s="31">
        <v>80</v>
      </c>
      <c r="I246" s="25">
        <v>20</v>
      </c>
      <c r="J246" s="40"/>
      <c r="K246" s="36" t="str">
        <f t="shared" si="100"/>
        <v/>
      </c>
      <c r="L246" s="18"/>
      <c r="M246" s="36" t="str">
        <f t="shared" si="101"/>
        <v/>
      </c>
      <c r="N246" s="36" t="str">
        <f t="shared" si="102"/>
        <v/>
      </c>
      <c r="O246" s="35" t="str">
        <f>IFERROR(VLOOKUP(N246,INSTRUCTION!$J$1:$K$101,2),"")</f>
        <v/>
      </c>
      <c r="P246" s="36" t="str">
        <f t="shared" si="103"/>
        <v/>
      </c>
      <c r="Q246" s="37" t="str">
        <f t="shared" si="104"/>
        <v/>
      </c>
      <c r="R246" s="36" t="str">
        <f t="shared" si="105"/>
        <v/>
      </c>
      <c r="S246" s="18"/>
      <c r="T246" s="36" t="str">
        <f t="shared" si="106"/>
        <v/>
      </c>
      <c r="U246" s="18"/>
      <c r="V246" s="36" t="str">
        <f t="shared" si="107"/>
        <v/>
      </c>
      <c r="W246" s="36" t="str">
        <f t="shared" si="108"/>
        <v/>
      </c>
      <c r="X246" s="35" t="str">
        <f>IFERROR(VLOOKUP(W246,INSTRUCTION!$J$1:$K$101,2),"")</f>
        <v/>
      </c>
      <c r="Y246" s="36" t="str">
        <f t="shared" si="109"/>
        <v/>
      </c>
      <c r="Z246" s="18"/>
      <c r="AA246" s="18"/>
      <c r="AB246" s="36" t="str">
        <f t="shared" si="110"/>
        <v/>
      </c>
      <c r="AC246" s="18"/>
      <c r="AD246" s="36" t="str">
        <f t="shared" si="111"/>
        <v/>
      </c>
      <c r="AE246" s="18"/>
      <c r="AF246" s="36" t="str">
        <f t="shared" si="112"/>
        <v/>
      </c>
      <c r="AG246" s="36" t="str">
        <f t="shared" si="113"/>
        <v/>
      </c>
      <c r="AH246" s="35" t="str">
        <f>IFERROR(VLOOKUP(AG246,INSTRUCTION!$J$1:$K$101,2),"")</f>
        <v/>
      </c>
      <c r="AI246" s="36" t="str">
        <f t="shared" si="114"/>
        <v/>
      </c>
      <c r="AJ246" s="18"/>
      <c r="AK246" s="18"/>
      <c r="AL246" s="36" t="str">
        <f t="shared" si="115"/>
        <v/>
      </c>
      <c r="AM246" s="40"/>
      <c r="AN246" s="36" t="str">
        <f t="shared" si="116"/>
        <v/>
      </c>
      <c r="AO246" s="18"/>
      <c r="AP246" s="36" t="str">
        <f t="shared" si="117"/>
        <v/>
      </c>
      <c r="AQ246" s="36" t="str">
        <f t="shared" si="118"/>
        <v/>
      </c>
      <c r="AR246" s="35" t="str">
        <f>IFERROR(VLOOKUP(AQ246,INSTRUCTION!$J$1:$K$101,2),"")</f>
        <v/>
      </c>
      <c r="AS246" s="36" t="str">
        <f t="shared" si="119"/>
        <v/>
      </c>
      <c r="AT246" s="18"/>
      <c r="AU246" s="18"/>
      <c r="AV246" s="36" t="str">
        <f t="shared" si="120"/>
        <v/>
      </c>
      <c r="AW246" s="18"/>
      <c r="AX246" s="36" t="str">
        <f t="shared" si="121"/>
        <v/>
      </c>
      <c r="AY246" s="18"/>
      <c r="AZ246" s="36" t="str">
        <f t="shared" si="122"/>
        <v/>
      </c>
      <c r="BA246" s="36" t="str">
        <f t="shared" si="123"/>
        <v/>
      </c>
      <c r="BB246" s="35" t="str">
        <f>IFERROR(VLOOKUP(BA246,INSTRUCTION!$J$1:$K$101,2),"")</f>
        <v/>
      </c>
      <c r="BC246" s="36" t="str">
        <f t="shared" si="124"/>
        <v/>
      </c>
      <c r="BD246" s="18"/>
      <c r="BE246" s="40"/>
      <c r="BF246" s="36" t="str">
        <f t="shared" si="125"/>
        <v/>
      </c>
      <c r="BG246" s="18"/>
      <c r="BH246" s="36" t="str">
        <f t="shared" si="126"/>
        <v/>
      </c>
      <c r="BI246" s="18"/>
      <c r="BJ246" s="36" t="str">
        <f t="shared" si="127"/>
        <v/>
      </c>
      <c r="BK246" s="36" t="str">
        <f t="shared" si="128"/>
        <v/>
      </c>
      <c r="BL246" s="35" t="str">
        <f>IFERROR(VLOOKUP(BK246,INSTRUCTION!$J$1:$K$101,2),"")</f>
        <v/>
      </c>
      <c r="BM246" s="36" t="str">
        <f t="shared" si="129"/>
        <v/>
      </c>
      <c r="BN246" s="36" t="str">
        <f>IFERROR(SUMPRODUCT(LARGE((N246,W246,AG246,AQ246,BA246,BK246),{1,2,3,4,5})),"")</f>
        <v/>
      </c>
      <c r="BO246" s="36" t="str">
        <f t="shared" si="130"/>
        <v/>
      </c>
      <c r="BP246" s="36" t="str">
        <f t="shared" si="132"/>
        <v/>
      </c>
      <c r="BQ246" s="45" t="str">
        <f t="shared" si="131"/>
        <v/>
      </c>
    </row>
    <row r="247" spans="1:69" x14ac:dyDescent="0.3">
      <c r="A247" s="17">
        <v>245</v>
      </c>
      <c r="B247" s="18"/>
      <c r="C247" s="18"/>
      <c r="D247" s="19"/>
      <c r="E247" s="20"/>
      <c r="F247" s="21"/>
      <c r="G247" s="22"/>
      <c r="H247" s="31">
        <v>80</v>
      </c>
      <c r="I247" s="25">
        <v>20</v>
      </c>
      <c r="J247" s="40"/>
      <c r="K247" s="36" t="str">
        <f t="shared" si="100"/>
        <v/>
      </c>
      <c r="L247" s="18"/>
      <c r="M247" s="36" t="str">
        <f t="shared" si="101"/>
        <v/>
      </c>
      <c r="N247" s="36" t="str">
        <f t="shared" si="102"/>
        <v/>
      </c>
      <c r="O247" s="35" t="str">
        <f>IFERROR(VLOOKUP(N247,INSTRUCTION!$J$1:$K$101,2),"")</f>
        <v/>
      </c>
      <c r="P247" s="36" t="str">
        <f t="shared" si="103"/>
        <v/>
      </c>
      <c r="Q247" s="37" t="str">
        <f t="shared" si="104"/>
        <v/>
      </c>
      <c r="R247" s="36" t="str">
        <f t="shared" si="105"/>
        <v/>
      </c>
      <c r="S247" s="18"/>
      <c r="T247" s="36" t="str">
        <f t="shared" si="106"/>
        <v/>
      </c>
      <c r="U247" s="18"/>
      <c r="V247" s="36" t="str">
        <f t="shared" si="107"/>
        <v/>
      </c>
      <c r="W247" s="36" t="str">
        <f t="shared" si="108"/>
        <v/>
      </c>
      <c r="X247" s="35" t="str">
        <f>IFERROR(VLOOKUP(W247,INSTRUCTION!$J$1:$K$101,2),"")</f>
        <v/>
      </c>
      <c r="Y247" s="36" t="str">
        <f t="shared" si="109"/>
        <v/>
      </c>
      <c r="Z247" s="18"/>
      <c r="AA247" s="18"/>
      <c r="AB247" s="36" t="str">
        <f t="shared" si="110"/>
        <v/>
      </c>
      <c r="AC247" s="18"/>
      <c r="AD247" s="36" t="str">
        <f t="shared" si="111"/>
        <v/>
      </c>
      <c r="AE247" s="18"/>
      <c r="AF247" s="36" t="str">
        <f t="shared" si="112"/>
        <v/>
      </c>
      <c r="AG247" s="36" t="str">
        <f t="shared" si="113"/>
        <v/>
      </c>
      <c r="AH247" s="35" t="str">
        <f>IFERROR(VLOOKUP(AG247,INSTRUCTION!$J$1:$K$101,2),"")</f>
        <v/>
      </c>
      <c r="AI247" s="36" t="str">
        <f t="shared" si="114"/>
        <v/>
      </c>
      <c r="AJ247" s="18"/>
      <c r="AK247" s="18"/>
      <c r="AL247" s="36" t="str">
        <f t="shared" si="115"/>
        <v/>
      </c>
      <c r="AM247" s="40"/>
      <c r="AN247" s="36" t="str">
        <f t="shared" si="116"/>
        <v/>
      </c>
      <c r="AO247" s="18"/>
      <c r="AP247" s="36" t="str">
        <f t="shared" si="117"/>
        <v/>
      </c>
      <c r="AQ247" s="36" t="str">
        <f t="shared" si="118"/>
        <v/>
      </c>
      <c r="AR247" s="35" t="str">
        <f>IFERROR(VLOOKUP(AQ247,INSTRUCTION!$J$1:$K$101,2),"")</f>
        <v/>
      </c>
      <c r="AS247" s="36" t="str">
        <f t="shared" si="119"/>
        <v/>
      </c>
      <c r="AT247" s="18"/>
      <c r="AU247" s="18"/>
      <c r="AV247" s="36" t="str">
        <f t="shared" si="120"/>
        <v/>
      </c>
      <c r="AW247" s="18"/>
      <c r="AX247" s="36" t="str">
        <f t="shared" si="121"/>
        <v/>
      </c>
      <c r="AY247" s="18"/>
      <c r="AZ247" s="36" t="str">
        <f t="shared" si="122"/>
        <v/>
      </c>
      <c r="BA247" s="36" t="str">
        <f t="shared" si="123"/>
        <v/>
      </c>
      <c r="BB247" s="35" t="str">
        <f>IFERROR(VLOOKUP(BA247,INSTRUCTION!$J$1:$K$101,2),"")</f>
        <v/>
      </c>
      <c r="BC247" s="36" t="str">
        <f t="shared" si="124"/>
        <v/>
      </c>
      <c r="BD247" s="18"/>
      <c r="BE247" s="40"/>
      <c r="BF247" s="36" t="str">
        <f t="shared" si="125"/>
        <v/>
      </c>
      <c r="BG247" s="18"/>
      <c r="BH247" s="36" t="str">
        <f t="shared" si="126"/>
        <v/>
      </c>
      <c r="BI247" s="18"/>
      <c r="BJ247" s="36" t="str">
        <f t="shared" si="127"/>
        <v/>
      </c>
      <c r="BK247" s="36" t="str">
        <f t="shared" si="128"/>
        <v/>
      </c>
      <c r="BL247" s="35" t="str">
        <f>IFERROR(VLOOKUP(BK247,INSTRUCTION!$J$1:$K$101,2),"")</f>
        <v/>
      </c>
      <c r="BM247" s="36" t="str">
        <f t="shared" si="129"/>
        <v/>
      </c>
      <c r="BN247" s="36" t="str">
        <f>IFERROR(SUMPRODUCT(LARGE((N247,W247,AG247,AQ247,BA247,BK247),{1,2,3,4,5})),"")</f>
        <v/>
      </c>
      <c r="BO247" s="36" t="str">
        <f t="shared" si="130"/>
        <v/>
      </c>
      <c r="BP247" s="36" t="str">
        <f t="shared" si="132"/>
        <v/>
      </c>
      <c r="BQ247" s="45" t="str">
        <f t="shared" si="131"/>
        <v/>
      </c>
    </row>
    <row r="248" spans="1:69" x14ac:dyDescent="0.3">
      <c r="A248" s="17">
        <v>246</v>
      </c>
      <c r="B248" s="18"/>
      <c r="C248" s="18"/>
      <c r="D248" s="19"/>
      <c r="E248" s="20"/>
      <c r="F248" s="21"/>
      <c r="G248" s="22"/>
      <c r="H248" s="31">
        <v>80</v>
      </c>
      <c r="I248" s="25">
        <v>20</v>
      </c>
      <c r="J248" s="40"/>
      <c r="K248" s="36" t="str">
        <f t="shared" si="100"/>
        <v/>
      </c>
      <c r="L248" s="18"/>
      <c r="M248" s="36" t="str">
        <f t="shared" si="101"/>
        <v/>
      </c>
      <c r="N248" s="36" t="str">
        <f t="shared" si="102"/>
        <v/>
      </c>
      <c r="O248" s="35" t="str">
        <f>IFERROR(VLOOKUP(N248,INSTRUCTION!$J$1:$K$101,2),"")</f>
        <v/>
      </c>
      <c r="P248" s="36" t="str">
        <f t="shared" si="103"/>
        <v/>
      </c>
      <c r="Q248" s="37" t="str">
        <f t="shared" si="104"/>
        <v/>
      </c>
      <c r="R248" s="36" t="str">
        <f t="shared" si="105"/>
        <v/>
      </c>
      <c r="S248" s="18"/>
      <c r="T248" s="36" t="str">
        <f t="shared" si="106"/>
        <v/>
      </c>
      <c r="U248" s="18"/>
      <c r="V248" s="36" t="str">
        <f t="shared" si="107"/>
        <v/>
      </c>
      <c r="W248" s="36" t="str">
        <f t="shared" si="108"/>
        <v/>
      </c>
      <c r="X248" s="35" t="str">
        <f>IFERROR(VLOOKUP(W248,INSTRUCTION!$J$1:$K$101,2),"")</f>
        <v/>
      </c>
      <c r="Y248" s="36" t="str">
        <f t="shared" si="109"/>
        <v/>
      </c>
      <c r="Z248" s="18"/>
      <c r="AA248" s="18"/>
      <c r="AB248" s="36" t="str">
        <f t="shared" si="110"/>
        <v/>
      </c>
      <c r="AC248" s="18"/>
      <c r="AD248" s="36" t="str">
        <f t="shared" si="111"/>
        <v/>
      </c>
      <c r="AE248" s="18"/>
      <c r="AF248" s="36" t="str">
        <f t="shared" si="112"/>
        <v/>
      </c>
      <c r="AG248" s="36" t="str">
        <f t="shared" si="113"/>
        <v/>
      </c>
      <c r="AH248" s="35" t="str">
        <f>IFERROR(VLOOKUP(AG248,INSTRUCTION!$J$1:$K$101,2),"")</f>
        <v/>
      </c>
      <c r="AI248" s="36" t="str">
        <f t="shared" si="114"/>
        <v/>
      </c>
      <c r="AJ248" s="18"/>
      <c r="AK248" s="18"/>
      <c r="AL248" s="36" t="str">
        <f t="shared" si="115"/>
        <v/>
      </c>
      <c r="AM248" s="40"/>
      <c r="AN248" s="36" t="str">
        <f t="shared" si="116"/>
        <v/>
      </c>
      <c r="AO248" s="18"/>
      <c r="AP248" s="36" t="str">
        <f t="shared" si="117"/>
        <v/>
      </c>
      <c r="AQ248" s="36" t="str">
        <f t="shared" si="118"/>
        <v/>
      </c>
      <c r="AR248" s="35" t="str">
        <f>IFERROR(VLOOKUP(AQ248,INSTRUCTION!$J$1:$K$101,2),"")</f>
        <v/>
      </c>
      <c r="AS248" s="36" t="str">
        <f t="shared" si="119"/>
        <v/>
      </c>
      <c r="AT248" s="18"/>
      <c r="AU248" s="18"/>
      <c r="AV248" s="36" t="str">
        <f t="shared" si="120"/>
        <v/>
      </c>
      <c r="AW248" s="18"/>
      <c r="AX248" s="36" t="str">
        <f t="shared" si="121"/>
        <v/>
      </c>
      <c r="AY248" s="18"/>
      <c r="AZ248" s="36" t="str">
        <f t="shared" si="122"/>
        <v/>
      </c>
      <c r="BA248" s="36" t="str">
        <f t="shared" si="123"/>
        <v/>
      </c>
      <c r="BB248" s="35" t="str">
        <f>IFERROR(VLOOKUP(BA248,INSTRUCTION!$J$1:$K$101,2),"")</f>
        <v/>
      </c>
      <c r="BC248" s="36" t="str">
        <f t="shared" si="124"/>
        <v/>
      </c>
      <c r="BD248" s="18"/>
      <c r="BE248" s="40"/>
      <c r="BF248" s="36" t="str">
        <f t="shared" si="125"/>
        <v/>
      </c>
      <c r="BG248" s="18"/>
      <c r="BH248" s="36" t="str">
        <f t="shared" si="126"/>
        <v/>
      </c>
      <c r="BI248" s="18"/>
      <c r="BJ248" s="36" t="str">
        <f t="shared" si="127"/>
        <v/>
      </c>
      <c r="BK248" s="36" t="str">
        <f t="shared" si="128"/>
        <v/>
      </c>
      <c r="BL248" s="35" t="str">
        <f>IFERROR(VLOOKUP(BK248,INSTRUCTION!$J$1:$K$101,2),"")</f>
        <v/>
      </c>
      <c r="BM248" s="36" t="str">
        <f t="shared" si="129"/>
        <v/>
      </c>
      <c r="BN248" s="36" t="str">
        <f>IFERROR(SUMPRODUCT(LARGE((N248,W248,AG248,AQ248,BA248,BK248),{1,2,3,4,5})),"")</f>
        <v/>
      </c>
      <c r="BO248" s="36" t="str">
        <f t="shared" si="130"/>
        <v/>
      </c>
      <c r="BP248" s="36" t="str">
        <f t="shared" si="132"/>
        <v/>
      </c>
      <c r="BQ248" s="45" t="str">
        <f t="shared" si="131"/>
        <v/>
      </c>
    </row>
    <row r="249" spans="1:69" x14ac:dyDescent="0.3">
      <c r="A249" s="17">
        <v>247</v>
      </c>
      <c r="B249" s="18"/>
      <c r="C249" s="18"/>
      <c r="D249" s="19"/>
      <c r="E249" s="20"/>
      <c r="F249" s="21"/>
      <c r="G249" s="22"/>
      <c r="H249" s="31">
        <v>80</v>
      </c>
      <c r="I249" s="25">
        <v>20</v>
      </c>
      <c r="J249" s="40"/>
      <c r="K249" s="36" t="str">
        <f t="shared" si="100"/>
        <v/>
      </c>
      <c r="L249" s="18"/>
      <c r="M249" s="36" t="str">
        <f t="shared" si="101"/>
        <v/>
      </c>
      <c r="N249" s="36" t="str">
        <f t="shared" si="102"/>
        <v/>
      </c>
      <c r="O249" s="35" t="str">
        <f>IFERROR(VLOOKUP(N249,INSTRUCTION!$J$1:$K$101,2),"")</f>
        <v/>
      </c>
      <c r="P249" s="36" t="str">
        <f t="shared" si="103"/>
        <v/>
      </c>
      <c r="Q249" s="37" t="str">
        <f t="shared" si="104"/>
        <v/>
      </c>
      <c r="R249" s="36" t="str">
        <f t="shared" si="105"/>
        <v/>
      </c>
      <c r="S249" s="18"/>
      <c r="T249" s="36" t="str">
        <f t="shared" si="106"/>
        <v/>
      </c>
      <c r="U249" s="18"/>
      <c r="V249" s="36" t="str">
        <f t="shared" si="107"/>
        <v/>
      </c>
      <c r="W249" s="36" t="str">
        <f t="shared" si="108"/>
        <v/>
      </c>
      <c r="X249" s="35" t="str">
        <f>IFERROR(VLOOKUP(W249,INSTRUCTION!$J$1:$K$101,2),"")</f>
        <v/>
      </c>
      <c r="Y249" s="36" t="str">
        <f t="shared" si="109"/>
        <v/>
      </c>
      <c r="Z249" s="18"/>
      <c r="AA249" s="18"/>
      <c r="AB249" s="36" t="str">
        <f t="shared" si="110"/>
        <v/>
      </c>
      <c r="AC249" s="18"/>
      <c r="AD249" s="36" t="str">
        <f t="shared" si="111"/>
        <v/>
      </c>
      <c r="AE249" s="18"/>
      <c r="AF249" s="36" t="str">
        <f t="shared" si="112"/>
        <v/>
      </c>
      <c r="AG249" s="36" t="str">
        <f t="shared" si="113"/>
        <v/>
      </c>
      <c r="AH249" s="35" t="str">
        <f>IFERROR(VLOOKUP(AG249,INSTRUCTION!$J$1:$K$101,2),"")</f>
        <v/>
      </c>
      <c r="AI249" s="36" t="str">
        <f t="shared" si="114"/>
        <v/>
      </c>
      <c r="AJ249" s="18"/>
      <c r="AK249" s="18"/>
      <c r="AL249" s="36" t="str">
        <f t="shared" si="115"/>
        <v/>
      </c>
      <c r="AM249" s="40"/>
      <c r="AN249" s="36" t="str">
        <f t="shared" si="116"/>
        <v/>
      </c>
      <c r="AO249" s="18"/>
      <c r="AP249" s="36" t="str">
        <f t="shared" si="117"/>
        <v/>
      </c>
      <c r="AQ249" s="36" t="str">
        <f t="shared" si="118"/>
        <v/>
      </c>
      <c r="AR249" s="35" t="str">
        <f>IFERROR(VLOOKUP(AQ249,INSTRUCTION!$J$1:$K$101,2),"")</f>
        <v/>
      </c>
      <c r="AS249" s="36" t="str">
        <f t="shared" si="119"/>
        <v/>
      </c>
      <c r="AT249" s="18"/>
      <c r="AU249" s="18"/>
      <c r="AV249" s="36" t="str">
        <f t="shared" si="120"/>
        <v/>
      </c>
      <c r="AW249" s="18"/>
      <c r="AX249" s="36" t="str">
        <f t="shared" si="121"/>
        <v/>
      </c>
      <c r="AY249" s="18"/>
      <c r="AZ249" s="36" t="str">
        <f t="shared" si="122"/>
        <v/>
      </c>
      <c r="BA249" s="36" t="str">
        <f t="shared" si="123"/>
        <v/>
      </c>
      <c r="BB249" s="35" t="str">
        <f>IFERROR(VLOOKUP(BA249,INSTRUCTION!$J$1:$K$101,2),"")</f>
        <v/>
      </c>
      <c r="BC249" s="36" t="str">
        <f t="shared" si="124"/>
        <v/>
      </c>
      <c r="BD249" s="18"/>
      <c r="BE249" s="40"/>
      <c r="BF249" s="36" t="str">
        <f t="shared" si="125"/>
        <v/>
      </c>
      <c r="BG249" s="18"/>
      <c r="BH249" s="36" t="str">
        <f t="shared" si="126"/>
        <v/>
      </c>
      <c r="BI249" s="18"/>
      <c r="BJ249" s="36" t="str">
        <f t="shared" si="127"/>
        <v/>
      </c>
      <c r="BK249" s="36" t="str">
        <f t="shared" si="128"/>
        <v/>
      </c>
      <c r="BL249" s="35" t="str">
        <f>IFERROR(VLOOKUP(BK249,INSTRUCTION!$J$1:$K$101,2),"")</f>
        <v/>
      </c>
      <c r="BM249" s="36" t="str">
        <f t="shared" si="129"/>
        <v/>
      </c>
      <c r="BN249" s="36" t="str">
        <f>IFERROR(SUMPRODUCT(LARGE((N249,W249,AG249,AQ249,BA249,BK249),{1,2,3,4,5})),"")</f>
        <v/>
      </c>
      <c r="BO249" s="36" t="str">
        <f t="shared" si="130"/>
        <v/>
      </c>
      <c r="BP249" s="36" t="str">
        <f t="shared" si="132"/>
        <v/>
      </c>
      <c r="BQ249" s="45" t="str">
        <f t="shared" si="131"/>
        <v/>
      </c>
    </row>
    <row r="250" spans="1:69" x14ac:dyDescent="0.3">
      <c r="A250" s="17">
        <v>248</v>
      </c>
      <c r="B250" s="18"/>
      <c r="C250" s="18"/>
      <c r="D250" s="19"/>
      <c r="E250" s="20"/>
      <c r="F250" s="21"/>
      <c r="G250" s="22"/>
      <c r="H250" s="31">
        <v>80</v>
      </c>
      <c r="I250" s="25">
        <v>20</v>
      </c>
      <c r="J250" s="40"/>
      <c r="K250" s="36" t="str">
        <f t="shared" si="100"/>
        <v/>
      </c>
      <c r="L250" s="18"/>
      <c r="M250" s="36" t="str">
        <f t="shared" si="101"/>
        <v/>
      </c>
      <c r="N250" s="36" t="str">
        <f t="shared" si="102"/>
        <v/>
      </c>
      <c r="O250" s="35" t="str">
        <f>IFERROR(VLOOKUP(N250,INSTRUCTION!$J$1:$K$101,2),"")</f>
        <v/>
      </c>
      <c r="P250" s="36" t="str">
        <f t="shared" si="103"/>
        <v/>
      </c>
      <c r="Q250" s="37" t="str">
        <f t="shared" si="104"/>
        <v/>
      </c>
      <c r="R250" s="36" t="str">
        <f t="shared" si="105"/>
        <v/>
      </c>
      <c r="S250" s="18"/>
      <c r="T250" s="36" t="str">
        <f t="shared" si="106"/>
        <v/>
      </c>
      <c r="U250" s="18"/>
      <c r="V250" s="36" t="str">
        <f t="shared" si="107"/>
        <v/>
      </c>
      <c r="W250" s="36" t="str">
        <f t="shared" si="108"/>
        <v/>
      </c>
      <c r="X250" s="35" t="str">
        <f>IFERROR(VLOOKUP(W250,INSTRUCTION!$J$1:$K$101,2),"")</f>
        <v/>
      </c>
      <c r="Y250" s="36" t="str">
        <f t="shared" si="109"/>
        <v/>
      </c>
      <c r="Z250" s="18"/>
      <c r="AA250" s="18"/>
      <c r="AB250" s="36" t="str">
        <f t="shared" si="110"/>
        <v/>
      </c>
      <c r="AC250" s="18"/>
      <c r="AD250" s="36" t="str">
        <f t="shared" si="111"/>
        <v/>
      </c>
      <c r="AE250" s="18"/>
      <c r="AF250" s="36" t="str">
        <f t="shared" si="112"/>
        <v/>
      </c>
      <c r="AG250" s="36" t="str">
        <f t="shared" si="113"/>
        <v/>
      </c>
      <c r="AH250" s="35" t="str">
        <f>IFERROR(VLOOKUP(AG250,INSTRUCTION!$J$1:$K$101,2),"")</f>
        <v/>
      </c>
      <c r="AI250" s="36" t="str">
        <f t="shared" si="114"/>
        <v/>
      </c>
      <c r="AJ250" s="18"/>
      <c r="AK250" s="18"/>
      <c r="AL250" s="36" t="str">
        <f t="shared" si="115"/>
        <v/>
      </c>
      <c r="AM250" s="40"/>
      <c r="AN250" s="36" t="str">
        <f t="shared" si="116"/>
        <v/>
      </c>
      <c r="AO250" s="18"/>
      <c r="AP250" s="36" t="str">
        <f t="shared" si="117"/>
        <v/>
      </c>
      <c r="AQ250" s="36" t="str">
        <f t="shared" si="118"/>
        <v/>
      </c>
      <c r="AR250" s="35" t="str">
        <f>IFERROR(VLOOKUP(AQ250,INSTRUCTION!$J$1:$K$101,2),"")</f>
        <v/>
      </c>
      <c r="AS250" s="36" t="str">
        <f t="shared" si="119"/>
        <v/>
      </c>
      <c r="AT250" s="18"/>
      <c r="AU250" s="18"/>
      <c r="AV250" s="36" t="str">
        <f t="shared" si="120"/>
        <v/>
      </c>
      <c r="AW250" s="18"/>
      <c r="AX250" s="36" t="str">
        <f t="shared" si="121"/>
        <v/>
      </c>
      <c r="AY250" s="18"/>
      <c r="AZ250" s="36" t="str">
        <f t="shared" si="122"/>
        <v/>
      </c>
      <c r="BA250" s="36" t="str">
        <f t="shared" si="123"/>
        <v/>
      </c>
      <c r="BB250" s="35" t="str">
        <f>IFERROR(VLOOKUP(BA250,INSTRUCTION!$J$1:$K$101,2),"")</f>
        <v/>
      </c>
      <c r="BC250" s="36" t="str">
        <f t="shared" si="124"/>
        <v/>
      </c>
      <c r="BD250" s="18"/>
      <c r="BE250" s="40"/>
      <c r="BF250" s="36" t="str">
        <f t="shared" si="125"/>
        <v/>
      </c>
      <c r="BG250" s="18"/>
      <c r="BH250" s="36" t="str">
        <f t="shared" si="126"/>
        <v/>
      </c>
      <c r="BI250" s="18"/>
      <c r="BJ250" s="36" t="str">
        <f t="shared" si="127"/>
        <v/>
      </c>
      <c r="BK250" s="36" t="str">
        <f t="shared" si="128"/>
        <v/>
      </c>
      <c r="BL250" s="35" t="str">
        <f>IFERROR(VLOOKUP(BK250,INSTRUCTION!$J$1:$K$101,2),"")</f>
        <v/>
      </c>
      <c r="BM250" s="36" t="str">
        <f t="shared" si="129"/>
        <v/>
      </c>
      <c r="BN250" s="36" t="str">
        <f>IFERROR(SUMPRODUCT(LARGE((N250,W250,AG250,AQ250,BA250,BK250),{1,2,3,4,5})),"")</f>
        <v/>
      </c>
      <c r="BO250" s="36" t="str">
        <f t="shared" si="130"/>
        <v/>
      </c>
      <c r="BP250" s="36" t="str">
        <f t="shared" si="132"/>
        <v/>
      </c>
      <c r="BQ250" s="45" t="str">
        <f t="shared" si="131"/>
        <v/>
      </c>
    </row>
    <row r="251" spans="1:69" x14ac:dyDescent="0.3">
      <c r="A251" s="17">
        <v>249</v>
      </c>
      <c r="B251" s="18"/>
      <c r="C251" s="18"/>
      <c r="D251" s="19"/>
      <c r="E251" s="20"/>
      <c r="F251" s="21"/>
      <c r="G251" s="22"/>
      <c r="H251" s="31">
        <v>80</v>
      </c>
      <c r="I251" s="25">
        <v>20</v>
      </c>
      <c r="J251" s="40"/>
      <c r="K251" s="36" t="str">
        <f t="shared" si="100"/>
        <v/>
      </c>
      <c r="L251" s="18"/>
      <c r="M251" s="36" t="str">
        <f t="shared" si="101"/>
        <v/>
      </c>
      <c r="N251" s="36" t="str">
        <f t="shared" si="102"/>
        <v/>
      </c>
      <c r="O251" s="35" t="str">
        <f>IFERROR(VLOOKUP(N251,INSTRUCTION!$J$1:$K$101,2),"")</f>
        <v/>
      </c>
      <c r="P251" s="36" t="str">
        <f t="shared" si="103"/>
        <v/>
      </c>
      <c r="Q251" s="37" t="str">
        <f t="shared" si="104"/>
        <v/>
      </c>
      <c r="R251" s="36" t="str">
        <f t="shared" si="105"/>
        <v/>
      </c>
      <c r="S251" s="18"/>
      <c r="T251" s="36" t="str">
        <f t="shared" si="106"/>
        <v/>
      </c>
      <c r="U251" s="18"/>
      <c r="V251" s="36" t="str">
        <f t="shared" si="107"/>
        <v/>
      </c>
      <c r="W251" s="36" t="str">
        <f t="shared" si="108"/>
        <v/>
      </c>
      <c r="X251" s="35" t="str">
        <f>IFERROR(VLOOKUP(W251,INSTRUCTION!$J$1:$K$101,2),"")</f>
        <v/>
      </c>
      <c r="Y251" s="36" t="str">
        <f t="shared" si="109"/>
        <v/>
      </c>
      <c r="Z251" s="18"/>
      <c r="AA251" s="18"/>
      <c r="AB251" s="36" t="str">
        <f t="shared" si="110"/>
        <v/>
      </c>
      <c r="AC251" s="18"/>
      <c r="AD251" s="36" t="str">
        <f t="shared" si="111"/>
        <v/>
      </c>
      <c r="AE251" s="18"/>
      <c r="AF251" s="36" t="str">
        <f t="shared" si="112"/>
        <v/>
      </c>
      <c r="AG251" s="36" t="str">
        <f t="shared" si="113"/>
        <v/>
      </c>
      <c r="AH251" s="35" t="str">
        <f>IFERROR(VLOOKUP(AG251,INSTRUCTION!$J$1:$K$101,2),"")</f>
        <v/>
      </c>
      <c r="AI251" s="36" t="str">
        <f t="shared" si="114"/>
        <v/>
      </c>
      <c r="AJ251" s="18"/>
      <c r="AK251" s="18"/>
      <c r="AL251" s="36" t="str">
        <f t="shared" si="115"/>
        <v/>
      </c>
      <c r="AM251" s="40"/>
      <c r="AN251" s="36" t="str">
        <f t="shared" si="116"/>
        <v/>
      </c>
      <c r="AO251" s="18"/>
      <c r="AP251" s="36" t="str">
        <f t="shared" si="117"/>
        <v/>
      </c>
      <c r="AQ251" s="36" t="str">
        <f t="shared" si="118"/>
        <v/>
      </c>
      <c r="AR251" s="35" t="str">
        <f>IFERROR(VLOOKUP(AQ251,INSTRUCTION!$J$1:$K$101,2),"")</f>
        <v/>
      </c>
      <c r="AS251" s="36" t="str">
        <f t="shared" si="119"/>
        <v/>
      </c>
      <c r="AT251" s="18"/>
      <c r="AU251" s="18"/>
      <c r="AV251" s="36" t="str">
        <f t="shared" si="120"/>
        <v/>
      </c>
      <c r="AW251" s="18"/>
      <c r="AX251" s="36" t="str">
        <f t="shared" si="121"/>
        <v/>
      </c>
      <c r="AY251" s="18"/>
      <c r="AZ251" s="36" t="str">
        <f t="shared" si="122"/>
        <v/>
      </c>
      <c r="BA251" s="36" t="str">
        <f t="shared" si="123"/>
        <v/>
      </c>
      <c r="BB251" s="35" t="str">
        <f>IFERROR(VLOOKUP(BA251,INSTRUCTION!$J$1:$K$101,2),"")</f>
        <v/>
      </c>
      <c r="BC251" s="36" t="str">
        <f t="shared" si="124"/>
        <v/>
      </c>
      <c r="BD251" s="18"/>
      <c r="BE251" s="40"/>
      <c r="BF251" s="36" t="str">
        <f t="shared" si="125"/>
        <v/>
      </c>
      <c r="BG251" s="18"/>
      <c r="BH251" s="36" t="str">
        <f t="shared" si="126"/>
        <v/>
      </c>
      <c r="BI251" s="18"/>
      <c r="BJ251" s="36" t="str">
        <f t="shared" si="127"/>
        <v/>
      </c>
      <c r="BK251" s="36" t="str">
        <f t="shared" si="128"/>
        <v/>
      </c>
      <c r="BL251" s="35" t="str">
        <f>IFERROR(VLOOKUP(BK251,INSTRUCTION!$J$1:$K$101,2),"")</f>
        <v/>
      </c>
      <c r="BM251" s="36" t="str">
        <f t="shared" si="129"/>
        <v/>
      </c>
      <c r="BN251" s="36" t="str">
        <f>IFERROR(SUMPRODUCT(LARGE((N251,W251,AG251,AQ251,BA251,BK251),{1,2,3,4,5})),"")</f>
        <v/>
      </c>
      <c r="BO251" s="36" t="str">
        <f t="shared" si="130"/>
        <v/>
      </c>
      <c r="BP251" s="36" t="str">
        <f t="shared" si="132"/>
        <v/>
      </c>
      <c r="BQ251" s="45" t="str">
        <f t="shared" si="131"/>
        <v/>
      </c>
    </row>
    <row r="252" spans="1:69" x14ac:dyDescent="0.3">
      <c r="A252" s="17">
        <v>250</v>
      </c>
      <c r="B252" s="18"/>
      <c r="C252" s="18"/>
      <c r="D252" s="19"/>
      <c r="E252" s="20"/>
      <c r="F252" s="21"/>
      <c r="G252" s="22"/>
      <c r="H252" s="31">
        <v>80</v>
      </c>
      <c r="I252" s="25">
        <v>20</v>
      </c>
      <c r="J252" s="40"/>
      <c r="K252" s="36" t="str">
        <f t="shared" si="100"/>
        <v/>
      </c>
      <c r="L252" s="18"/>
      <c r="M252" s="36" t="str">
        <f t="shared" si="101"/>
        <v/>
      </c>
      <c r="N252" s="36" t="str">
        <f t="shared" si="102"/>
        <v/>
      </c>
      <c r="O252" s="35" t="str">
        <f>IFERROR(VLOOKUP(N252,INSTRUCTION!$J$1:$K$101,2),"")</f>
        <v/>
      </c>
      <c r="P252" s="36" t="str">
        <f t="shared" si="103"/>
        <v/>
      </c>
      <c r="Q252" s="37" t="str">
        <f t="shared" si="104"/>
        <v/>
      </c>
      <c r="R252" s="36" t="str">
        <f t="shared" si="105"/>
        <v/>
      </c>
      <c r="S252" s="18"/>
      <c r="T252" s="36" t="str">
        <f t="shared" si="106"/>
        <v/>
      </c>
      <c r="U252" s="18"/>
      <c r="V252" s="36" t="str">
        <f t="shared" si="107"/>
        <v/>
      </c>
      <c r="W252" s="36" t="str">
        <f t="shared" si="108"/>
        <v/>
      </c>
      <c r="X252" s="35" t="str">
        <f>IFERROR(VLOOKUP(W252,INSTRUCTION!$J$1:$K$101,2),"")</f>
        <v/>
      </c>
      <c r="Y252" s="36" t="str">
        <f t="shared" si="109"/>
        <v/>
      </c>
      <c r="Z252" s="18"/>
      <c r="AA252" s="18"/>
      <c r="AB252" s="36" t="str">
        <f t="shared" si="110"/>
        <v/>
      </c>
      <c r="AC252" s="18"/>
      <c r="AD252" s="36" t="str">
        <f t="shared" si="111"/>
        <v/>
      </c>
      <c r="AE252" s="18"/>
      <c r="AF252" s="36" t="str">
        <f t="shared" si="112"/>
        <v/>
      </c>
      <c r="AG252" s="36" t="str">
        <f t="shared" si="113"/>
        <v/>
      </c>
      <c r="AH252" s="35" t="str">
        <f>IFERROR(VLOOKUP(AG252,INSTRUCTION!$J$1:$K$101,2),"")</f>
        <v/>
      </c>
      <c r="AI252" s="36" t="str">
        <f t="shared" si="114"/>
        <v/>
      </c>
      <c r="AJ252" s="18"/>
      <c r="AK252" s="18"/>
      <c r="AL252" s="36" t="str">
        <f t="shared" si="115"/>
        <v/>
      </c>
      <c r="AM252" s="40"/>
      <c r="AN252" s="36" t="str">
        <f t="shared" si="116"/>
        <v/>
      </c>
      <c r="AO252" s="18"/>
      <c r="AP252" s="36" t="str">
        <f t="shared" si="117"/>
        <v/>
      </c>
      <c r="AQ252" s="36" t="str">
        <f t="shared" si="118"/>
        <v/>
      </c>
      <c r="AR252" s="35" t="str">
        <f>IFERROR(VLOOKUP(AQ252,INSTRUCTION!$J$1:$K$101,2),"")</f>
        <v/>
      </c>
      <c r="AS252" s="36" t="str">
        <f t="shared" si="119"/>
        <v/>
      </c>
      <c r="AT252" s="18"/>
      <c r="AU252" s="18"/>
      <c r="AV252" s="36" t="str">
        <f t="shared" si="120"/>
        <v/>
      </c>
      <c r="AW252" s="18"/>
      <c r="AX252" s="36" t="str">
        <f t="shared" si="121"/>
        <v/>
      </c>
      <c r="AY252" s="18"/>
      <c r="AZ252" s="36" t="str">
        <f t="shared" si="122"/>
        <v/>
      </c>
      <c r="BA252" s="36" t="str">
        <f t="shared" si="123"/>
        <v/>
      </c>
      <c r="BB252" s="35" t="str">
        <f>IFERROR(VLOOKUP(BA252,INSTRUCTION!$J$1:$K$101,2),"")</f>
        <v/>
      </c>
      <c r="BC252" s="36" t="str">
        <f t="shared" si="124"/>
        <v/>
      </c>
      <c r="BD252" s="18"/>
      <c r="BE252" s="40"/>
      <c r="BF252" s="36" t="str">
        <f t="shared" si="125"/>
        <v/>
      </c>
      <c r="BG252" s="18"/>
      <c r="BH252" s="36" t="str">
        <f t="shared" si="126"/>
        <v/>
      </c>
      <c r="BI252" s="18"/>
      <c r="BJ252" s="36" t="str">
        <f t="shared" si="127"/>
        <v/>
      </c>
      <c r="BK252" s="36" t="str">
        <f t="shared" si="128"/>
        <v/>
      </c>
      <c r="BL252" s="35" t="str">
        <f>IFERROR(VLOOKUP(BK252,INSTRUCTION!$J$1:$K$101,2),"")</f>
        <v/>
      </c>
      <c r="BM252" s="36" t="str">
        <f t="shared" si="129"/>
        <v/>
      </c>
      <c r="BN252" s="36" t="str">
        <f>IFERROR(SUMPRODUCT(LARGE((N252,W252,AG252,AQ252,BA252,BK252),{1,2,3,4,5})),"")</f>
        <v/>
      </c>
      <c r="BO252" s="36" t="str">
        <f t="shared" si="130"/>
        <v/>
      </c>
      <c r="BP252" s="36" t="str">
        <f t="shared" si="132"/>
        <v/>
      </c>
      <c r="BQ252" s="45" t="str">
        <f t="shared" si="131"/>
        <v/>
      </c>
    </row>
    <row r="253" spans="1:69" x14ac:dyDescent="0.3">
      <c r="A253" s="17">
        <v>251</v>
      </c>
      <c r="B253" s="18"/>
      <c r="C253" s="18"/>
      <c r="D253" s="19"/>
      <c r="E253" s="20"/>
      <c r="F253" s="21"/>
      <c r="G253" s="22"/>
      <c r="H253" s="31">
        <v>80</v>
      </c>
      <c r="I253" s="25">
        <v>20</v>
      </c>
      <c r="J253" s="40"/>
      <c r="K253" s="36" t="str">
        <f t="shared" si="100"/>
        <v/>
      </c>
      <c r="L253" s="18"/>
      <c r="M253" s="36" t="str">
        <f t="shared" si="101"/>
        <v/>
      </c>
      <c r="N253" s="36" t="str">
        <f t="shared" si="102"/>
        <v/>
      </c>
      <c r="O253" s="35" t="str">
        <f>IFERROR(VLOOKUP(N253,INSTRUCTION!$J$1:$K$101,2),"")</f>
        <v/>
      </c>
      <c r="P253" s="36" t="str">
        <f t="shared" si="103"/>
        <v/>
      </c>
      <c r="Q253" s="37" t="str">
        <f t="shared" si="104"/>
        <v/>
      </c>
      <c r="R253" s="36" t="str">
        <f t="shared" si="105"/>
        <v/>
      </c>
      <c r="S253" s="18"/>
      <c r="T253" s="36" t="str">
        <f t="shared" si="106"/>
        <v/>
      </c>
      <c r="U253" s="18"/>
      <c r="V253" s="36" t="str">
        <f t="shared" si="107"/>
        <v/>
      </c>
      <c r="W253" s="36" t="str">
        <f t="shared" si="108"/>
        <v/>
      </c>
      <c r="X253" s="35" t="str">
        <f>IFERROR(VLOOKUP(W253,INSTRUCTION!$J$1:$K$101,2),"")</f>
        <v/>
      </c>
      <c r="Y253" s="36" t="str">
        <f t="shared" si="109"/>
        <v/>
      </c>
      <c r="Z253" s="18"/>
      <c r="AA253" s="18"/>
      <c r="AB253" s="36" t="str">
        <f t="shared" si="110"/>
        <v/>
      </c>
      <c r="AC253" s="18"/>
      <c r="AD253" s="36" t="str">
        <f t="shared" si="111"/>
        <v/>
      </c>
      <c r="AE253" s="18"/>
      <c r="AF253" s="36" t="str">
        <f t="shared" si="112"/>
        <v/>
      </c>
      <c r="AG253" s="36" t="str">
        <f t="shared" si="113"/>
        <v/>
      </c>
      <c r="AH253" s="35" t="str">
        <f>IFERROR(VLOOKUP(AG253,INSTRUCTION!$J$1:$K$101,2),"")</f>
        <v/>
      </c>
      <c r="AI253" s="36" t="str">
        <f t="shared" si="114"/>
        <v/>
      </c>
      <c r="AJ253" s="18"/>
      <c r="AK253" s="18"/>
      <c r="AL253" s="36" t="str">
        <f t="shared" si="115"/>
        <v/>
      </c>
      <c r="AM253" s="40"/>
      <c r="AN253" s="36" t="str">
        <f t="shared" si="116"/>
        <v/>
      </c>
      <c r="AO253" s="18"/>
      <c r="AP253" s="36" t="str">
        <f t="shared" si="117"/>
        <v/>
      </c>
      <c r="AQ253" s="36" t="str">
        <f t="shared" si="118"/>
        <v/>
      </c>
      <c r="AR253" s="35" t="str">
        <f>IFERROR(VLOOKUP(AQ253,INSTRUCTION!$J$1:$K$101,2),"")</f>
        <v/>
      </c>
      <c r="AS253" s="36" t="str">
        <f t="shared" si="119"/>
        <v/>
      </c>
      <c r="AT253" s="18"/>
      <c r="AU253" s="18"/>
      <c r="AV253" s="36" t="str">
        <f t="shared" si="120"/>
        <v/>
      </c>
      <c r="AW253" s="18"/>
      <c r="AX253" s="36" t="str">
        <f t="shared" si="121"/>
        <v/>
      </c>
      <c r="AY253" s="18"/>
      <c r="AZ253" s="36" t="str">
        <f t="shared" si="122"/>
        <v/>
      </c>
      <c r="BA253" s="36" t="str">
        <f t="shared" si="123"/>
        <v/>
      </c>
      <c r="BB253" s="35" t="str">
        <f>IFERROR(VLOOKUP(BA253,INSTRUCTION!$J$1:$K$101,2),"")</f>
        <v/>
      </c>
      <c r="BC253" s="36" t="str">
        <f t="shared" si="124"/>
        <v/>
      </c>
      <c r="BD253" s="18"/>
      <c r="BE253" s="40"/>
      <c r="BF253" s="36" t="str">
        <f t="shared" si="125"/>
        <v/>
      </c>
      <c r="BG253" s="18"/>
      <c r="BH253" s="36" t="str">
        <f t="shared" si="126"/>
        <v/>
      </c>
      <c r="BI253" s="18"/>
      <c r="BJ253" s="36" t="str">
        <f t="shared" si="127"/>
        <v/>
      </c>
      <c r="BK253" s="36" t="str">
        <f t="shared" si="128"/>
        <v/>
      </c>
      <c r="BL253" s="35" t="str">
        <f>IFERROR(VLOOKUP(BK253,INSTRUCTION!$J$1:$K$101,2),"")</f>
        <v/>
      </c>
      <c r="BM253" s="36" t="str">
        <f t="shared" si="129"/>
        <v/>
      </c>
      <c r="BN253" s="36" t="str">
        <f>IFERROR(SUMPRODUCT(LARGE((N253,W253,AG253,AQ253,BA253,BK253),{1,2,3,4,5})),"")</f>
        <v/>
      </c>
      <c r="BO253" s="36" t="str">
        <f t="shared" si="130"/>
        <v/>
      </c>
      <c r="BP253" s="36" t="str">
        <f t="shared" si="132"/>
        <v/>
      </c>
      <c r="BQ253" s="45" t="str">
        <f t="shared" si="131"/>
        <v/>
      </c>
    </row>
    <row r="254" spans="1:69" x14ac:dyDescent="0.3">
      <c r="A254" s="17">
        <v>252</v>
      </c>
      <c r="B254" s="18"/>
      <c r="C254" s="18"/>
      <c r="D254" s="19"/>
      <c r="E254" s="20"/>
      <c r="F254" s="21"/>
      <c r="G254" s="22"/>
      <c r="H254" s="31">
        <v>80</v>
      </c>
      <c r="I254" s="25">
        <v>20</v>
      </c>
      <c r="J254" s="40"/>
      <c r="K254" s="36" t="str">
        <f t="shared" si="100"/>
        <v/>
      </c>
      <c r="L254" s="18"/>
      <c r="M254" s="36" t="str">
        <f t="shared" si="101"/>
        <v/>
      </c>
      <c r="N254" s="36" t="str">
        <f t="shared" si="102"/>
        <v/>
      </c>
      <c r="O254" s="35" t="str">
        <f>IFERROR(VLOOKUP(N254,INSTRUCTION!$J$1:$K$101,2),"")</f>
        <v/>
      </c>
      <c r="P254" s="36" t="str">
        <f t="shared" si="103"/>
        <v/>
      </c>
      <c r="Q254" s="37" t="str">
        <f t="shared" si="104"/>
        <v/>
      </c>
      <c r="R254" s="36" t="str">
        <f t="shared" si="105"/>
        <v/>
      </c>
      <c r="S254" s="18"/>
      <c r="T254" s="36" t="str">
        <f t="shared" si="106"/>
        <v/>
      </c>
      <c r="U254" s="18"/>
      <c r="V254" s="36" t="str">
        <f t="shared" si="107"/>
        <v/>
      </c>
      <c r="W254" s="36" t="str">
        <f t="shared" si="108"/>
        <v/>
      </c>
      <c r="X254" s="35" t="str">
        <f>IFERROR(VLOOKUP(W254,INSTRUCTION!$J$1:$K$101,2),"")</f>
        <v/>
      </c>
      <c r="Y254" s="36" t="str">
        <f t="shared" si="109"/>
        <v/>
      </c>
      <c r="Z254" s="18"/>
      <c r="AA254" s="18"/>
      <c r="AB254" s="36" t="str">
        <f t="shared" si="110"/>
        <v/>
      </c>
      <c r="AC254" s="18"/>
      <c r="AD254" s="36" t="str">
        <f t="shared" si="111"/>
        <v/>
      </c>
      <c r="AE254" s="18"/>
      <c r="AF254" s="36" t="str">
        <f t="shared" si="112"/>
        <v/>
      </c>
      <c r="AG254" s="36" t="str">
        <f t="shared" si="113"/>
        <v/>
      </c>
      <c r="AH254" s="35" t="str">
        <f>IFERROR(VLOOKUP(AG254,INSTRUCTION!$J$1:$K$101,2),"")</f>
        <v/>
      </c>
      <c r="AI254" s="36" t="str">
        <f t="shared" si="114"/>
        <v/>
      </c>
      <c r="AJ254" s="18"/>
      <c r="AK254" s="18"/>
      <c r="AL254" s="36" t="str">
        <f t="shared" si="115"/>
        <v/>
      </c>
      <c r="AM254" s="40"/>
      <c r="AN254" s="36" t="str">
        <f t="shared" si="116"/>
        <v/>
      </c>
      <c r="AO254" s="18"/>
      <c r="AP254" s="36" t="str">
        <f t="shared" si="117"/>
        <v/>
      </c>
      <c r="AQ254" s="36" t="str">
        <f t="shared" si="118"/>
        <v/>
      </c>
      <c r="AR254" s="35" t="str">
        <f>IFERROR(VLOOKUP(AQ254,INSTRUCTION!$J$1:$K$101,2),"")</f>
        <v/>
      </c>
      <c r="AS254" s="36" t="str">
        <f t="shared" si="119"/>
        <v/>
      </c>
      <c r="AT254" s="18"/>
      <c r="AU254" s="18"/>
      <c r="AV254" s="36" t="str">
        <f t="shared" si="120"/>
        <v/>
      </c>
      <c r="AW254" s="18"/>
      <c r="AX254" s="36" t="str">
        <f t="shared" si="121"/>
        <v/>
      </c>
      <c r="AY254" s="18"/>
      <c r="AZ254" s="36" t="str">
        <f t="shared" si="122"/>
        <v/>
      </c>
      <c r="BA254" s="36" t="str">
        <f t="shared" si="123"/>
        <v/>
      </c>
      <c r="BB254" s="35" t="str">
        <f>IFERROR(VLOOKUP(BA254,INSTRUCTION!$J$1:$K$101,2),"")</f>
        <v/>
      </c>
      <c r="BC254" s="36" t="str">
        <f t="shared" si="124"/>
        <v/>
      </c>
      <c r="BD254" s="18"/>
      <c r="BE254" s="40"/>
      <c r="BF254" s="36" t="str">
        <f t="shared" si="125"/>
        <v/>
      </c>
      <c r="BG254" s="18"/>
      <c r="BH254" s="36" t="str">
        <f t="shared" si="126"/>
        <v/>
      </c>
      <c r="BI254" s="18"/>
      <c r="BJ254" s="36" t="str">
        <f t="shared" si="127"/>
        <v/>
      </c>
      <c r="BK254" s="36" t="str">
        <f t="shared" si="128"/>
        <v/>
      </c>
      <c r="BL254" s="35" t="str">
        <f>IFERROR(VLOOKUP(BK254,INSTRUCTION!$J$1:$K$101,2),"")</f>
        <v/>
      </c>
      <c r="BM254" s="36" t="str">
        <f t="shared" si="129"/>
        <v/>
      </c>
      <c r="BN254" s="36" t="str">
        <f>IFERROR(SUMPRODUCT(LARGE((N254,W254,AG254,AQ254,BA254,BK254),{1,2,3,4,5})),"")</f>
        <v/>
      </c>
      <c r="BO254" s="36" t="str">
        <f t="shared" si="130"/>
        <v/>
      </c>
      <c r="BP254" s="36" t="str">
        <f t="shared" si="132"/>
        <v/>
      </c>
      <c r="BQ254" s="45" t="str">
        <f t="shared" si="131"/>
        <v/>
      </c>
    </row>
    <row r="255" spans="1:69" x14ac:dyDescent="0.3">
      <c r="A255" s="17">
        <v>253</v>
      </c>
      <c r="B255" s="18"/>
      <c r="C255" s="18"/>
      <c r="D255" s="19"/>
      <c r="E255" s="20"/>
      <c r="F255" s="21"/>
      <c r="G255" s="22"/>
      <c r="H255" s="31">
        <v>80</v>
      </c>
      <c r="I255" s="25">
        <v>20</v>
      </c>
      <c r="J255" s="40"/>
      <c r="K255" s="36" t="str">
        <f t="shared" si="100"/>
        <v/>
      </c>
      <c r="L255" s="18"/>
      <c r="M255" s="36" t="str">
        <f t="shared" si="101"/>
        <v/>
      </c>
      <c r="N255" s="36" t="str">
        <f t="shared" si="102"/>
        <v/>
      </c>
      <c r="O255" s="35" t="str">
        <f>IFERROR(VLOOKUP(N255,INSTRUCTION!$J$1:$K$101,2),"")</f>
        <v/>
      </c>
      <c r="P255" s="36" t="str">
        <f t="shared" si="103"/>
        <v/>
      </c>
      <c r="Q255" s="37" t="str">
        <f t="shared" si="104"/>
        <v/>
      </c>
      <c r="R255" s="36" t="str">
        <f t="shared" si="105"/>
        <v/>
      </c>
      <c r="S255" s="18"/>
      <c r="T255" s="36" t="str">
        <f t="shared" si="106"/>
        <v/>
      </c>
      <c r="U255" s="18"/>
      <c r="V255" s="36" t="str">
        <f t="shared" si="107"/>
        <v/>
      </c>
      <c r="W255" s="36" t="str">
        <f t="shared" si="108"/>
        <v/>
      </c>
      <c r="X255" s="35" t="str">
        <f>IFERROR(VLOOKUP(W255,INSTRUCTION!$J$1:$K$101,2),"")</f>
        <v/>
      </c>
      <c r="Y255" s="36" t="str">
        <f t="shared" si="109"/>
        <v/>
      </c>
      <c r="Z255" s="18"/>
      <c r="AA255" s="18"/>
      <c r="AB255" s="36" t="str">
        <f t="shared" si="110"/>
        <v/>
      </c>
      <c r="AC255" s="18"/>
      <c r="AD255" s="36" t="str">
        <f t="shared" si="111"/>
        <v/>
      </c>
      <c r="AE255" s="18"/>
      <c r="AF255" s="36" t="str">
        <f t="shared" si="112"/>
        <v/>
      </c>
      <c r="AG255" s="36" t="str">
        <f t="shared" si="113"/>
        <v/>
      </c>
      <c r="AH255" s="35" t="str">
        <f>IFERROR(VLOOKUP(AG255,INSTRUCTION!$J$1:$K$101,2),"")</f>
        <v/>
      </c>
      <c r="AI255" s="36" t="str">
        <f t="shared" si="114"/>
        <v/>
      </c>
      <c r="AJ255" s="18"/>
      <c r="AK255" s="18"/>
      <c r="AL255" s="36" t="str">
        <f t="shared" si="115"/>
        <v/>
      </c>
      <c r="AM255" s="40"/>
      <c r="AN255" s="36" t="str">
        <f t="shared" si="116"/>
        <v/>
      </c>
      <c r="AO255" s="18"/>
      <c r="AP255" s="36" t="str">
        <f t="shared" si="117"/>
        <v/>
      </c>
      <c r="AQ255" s="36" t="str">
        <f t="shared" si="118"/>
        <v/>
      </c>
      <c r="AR255" s="35" t="str">
        <f>IFERROR(VLOOKUP(AQ255,INSTRUCTION!$J$1:$K$101,2),"")</f>
        <v/>
      </c>
      <c r="AS255" s="36" t="str">
        <f t="shared" si="119"/>
        <v/>
      </c>
      <c r="AT255" s="18"/>
      <c r="AU255" s="18"/>
      <c r="AV255" s="36" t="str">
        <f t="shared" si="120"/>
        <v/>
      </c>
      <c r="AW255" s="18"/>
      <c r="AX255" s="36" t="str">
        <f t="shared" si="121"/>
        <v/>
      </c>
      <c r="AY255" s="18"/>
      <c r="AZ255" s="36" t="str">
        <f t="shared" si="122"/>
        <v/>
      </c>
      <c r="BA255" s="36" t="str">
        <f t="shared" si="123"/>
        <v/>
      </c>
      <c r="BB255" s="35" t="str">
        <f>IFERROR(VLOOKUP(BA255,INSTRUCTION!$J$1:$K$101,2),"")</f>
        <v/>
      </c>
      <c r="BC255" s="36" t="str">
        <f t="shared" si="124"/>
        <v/>
      </c>
      <c r="BD255" s="18"/>
      <c r="BE255" s="40"/>
      <c r="BF255" s="36" t="str">
        <f t="shared" si="125"/>
        <v/>
      </c>
      <c r="BG255" s="18"/>
      <c r="BH255" s="36" t="str">
        <f t="shared" si="126"/>
        <v/>
      </c>
      <c r="BI255" s="18"/>
      <c r="BJ255" s="36" t="str">
        <f t="shared" si="127"/>
        <v/>
      </c>
      <c r="BK255" s="36" t="str">
        <f t="shared" si="128"/>
        <v/>
      </c>
      <c r="BL255" s="35" t="str">
        <f>IFERROR(VLOOKUP(BK255,INSTRUCTION!$J$1:$K$101,2),"")</f>
        <v/>
      </c>
      <c r="BM255" s="36" t="str">
        <f t="shared" si="129"/>
        <v/>
      </c>
      <c r="BN255" s="36" t="str">
        <f>IFERROR(SUMPRODUCT(LARGE((N255,W255,AG255,AQ255,BA255,BK255),{1,2,3,4,5})),"")</f>
        <v/>
      </c>
      <c r="BO255" s="36" t="str">
        <f t="shared" si="130"/>
        <v/>
      </c>
      <c r="BP255" s="36" t="str">
        <f t="shared" si="132"/>
        <v/>
      </c>
      <c r="BQ255" s="45" t="str">
        <f t="shared" si="131"/>
        <v/>
      </c>
    </row>
    <row r="256" spans="1:69" x14ac:dyDescent="0.3">
      <c r="A256" s="17">
        <v>254</v>
      </c>
      <c r="B256" s="18"/>
      <c r="C256" s="18"/>
      <c r="D256" s="19"/>
      <c r="E256" s="20"/>
      <c r="F256" s="21"/>
      <c r="G256" s="22"/>
      <c r="H256" s="31">
        <v>80</v>
      </c>
      <c r="I256" s="25">
        <v>20</v>
      </c>
      <c r="J256" s="40"/>
      <c r="K256" s="36" t="str">
        <f t="shared" si="100"/>
        <v/>
      </c>
      <c r="L256" s="18"/>
      <c r="M256" s="36" t="str">
        <f t="shared" si="101"/>
        <v/>
      </c>
      <c r="N256" s="36" t="str">
        <f t="shared" si="102"/>
        <v/>
      </c>
      <c r="O256" s="35" t="str">
        <f>IFERROR(VLOOKUP(N256,INSTRUCTION!$J$1:$K$101,2),"")</f>
        <v/>
      </c>
      <c r="P256" s="36" t="str">
        <f t="shared" si="103"/>
        <v/>
      </c>
      <c r="Q256" s="37" t="str">
        <f t="shared" si="104"/>
        <v/>
      </c>
      <c r="R256" s="36" t="str">
        <f t="shared" si="105"/>
        <v/>
      </c>
      <c r="S256" s="18"/>
      <c r="T256" s="36" t="str">
        <f t="shared" si="106"/>
        <v/>
      </c>
      <c r="U256" s="18"/>
      <c r="V256" s="36" t="str">
        <f t="shared" si="107"/>
        <v/>
      </c>
      <c r="W256" s="36" t="str">
        <f t="shared" si="108"/>
        <v/>
      </c>
      <c r="X256" s="35" t="str">
        <f>IFERROR(VLOOKUP(W256,INSTRUCTION!$J$1:$K$101,2),"")</f>
        <v/>
      </c>
      <c r="Y256" s="36" t="str">
        <f t="shared" si="109"/>
        <v/>
      </c>
      <c r="Z256" s="18"/>
      <c r="AA256" s="18"/>
      <c r="AB256" s="36" t="str">
        <f t="shared" si="110"/>
        <v/>
      </c>
      <c r="AC256" s="18"/>
      <c r="AD256" s="36" t="str">
        <f t="shared" si="111"/>
        <v/>
      </c>
      <c r="AE256" s="18"/>
      <c r="AF256" s="36" t="str">
        <f t="shared" si="112"/>
        <v/>
      </c>
      <c r="AG256" s="36" t="str">
        <f t="shared" si="113"/>
        <v/>
      </c>
      <c r="AH256" s="35" t="str">
        <f>IFERROR(VLOOKUP(AG256,INSTRUCTION!$J$1:$K$101,2),"")</f>
        <v/>
      </c>
      <c r="AI256" s="36" t="str">
        <f t="shared" si="114"/>
        <v/>
      </c>
      <c r="AJ256" s="18"/>
      <c r="AK256" s="18"/>
      <c r="AL256" s="36" t="str">
        <f t="shared" si="115"/>
        <v/>
      </c>
      <c r="AM256" s="40"/>
      <c r="AN256" s="36" t="str">
        <f t="shared" si="116"/>
        <v/>
      </c>
      <c r="AO256" s="18"/>
      <c r="AP256" s="36" t="str">
        <f t="shared" si="117"/>
        <v/>
      </c>
      <c r="AQ256" s="36" t="str">
        <f t="shared" si="118"/>
        <v/>
      </c>
      <c r="AR256" s="35" t="str">
        <f>IFERROR(VLOOKUP(AQ256,INSTRUCTION!$J$1:$K$101,2),"")</f>
        <v/>
      </c>
      <c r="AS256" s="36" t="str">
        <f t="shared" si="119"/>
        <v/>
      </c>
      <c r="AT256" s="18"/>
      <c r="AU256" s="18"/>
      <c r="AV256" s="36" t="str">
        <f t="shared" si="120"/>
        <v/>
      </c>
      <c r="AW256" s="18"/>
      <c r="AX256" s="36" t="str">
        <f t="shared" si="121"/>
        <v/>
      </c>
      <c r="AY256" s="18"/>
      <c r="AZ256" s="36" t="str">
        <f t="shared" si="122"/>
        <v/>
      </c>
      <c r="BA256" s="36" t="str">
        <f t="shared" si="123"/>
        <v/>
      </c>
      <c r="BB256" s="35" t="str">
        <f>IFERROR(VLOOKUP(BA256,INSTRUCTION!$J$1:$K$101,2),"")</f>
        <v/>
      </c>
      <c r="BC256" s="36" t="str">
        <f t="shared" si="124"/>
        <v/>
      </c>
      <c r="BD256" s="18"/>
      <c r="BE256" s="40"/>
      <c r="BF256" s="36" t="str">
        <f t="shared" si="125"/>
        <v/>
      </c>
      <c r="BG256" s="18"/>
      <c r="BH256" s="36" t="str">
        <f t="shared" si="126"/>
        <v/>
      </c>
      <c r="BI256" s="18"/>
      <c r="BJ256" s="36" t="str">
        <f t="shared" si="127"/>
        <v/>
      </c>
      <c r="BK256" s="36" t="str">
        <f t="shared" si="128"/>
        <v/>
      </c>
      <c r="BL256" s="35" t="str">
        <f>IFERROR(VLOOKUP(BK256,INSTRUCTION!$J$1:$K$101,2),"")</f>
        <v/>
      </c>
      <c r="BM256" s="36" t="str">
        <f t="shared" si="129"/>
        <v/>
      </c>
      <c r="BN256" s="36" t="str">
        <f>IFERROR(SUMPRODUCT(LARGE((N256,W256,AG256,AQ256,BA256,BK256),{1,2,3,4,5})),"")</f>
        <v/>
      </c>
      <c r="BO256" s="36" t="str">
        <f t="shared" si="130"/>
        <v/>
      </c>
      <c r="BP256" s="36" t="str">
        <f t="shared" si="132"/>
        <v/>
      </c>
      <c r="BQ256" s="45" t="str">
        <f t="shared" si="131"/>
        <v/>
      </c>
    </row>
    <row r="257" spans="1:69" x14ac:dyDescent="0.3">
      <c r="A257" s="17">
        <v>255</v>
      </c>
      <c r="B257" s="18"/>
      <c r="C257" s="18"/>
      <c r="D257" s="19"/>
      <c r="E257" s="20"/>
      <c r="F257" s="21"/>
      <c r="G257" s="22"/>
      <c r="H257" s="31">
        <v>80</v>
      </c>
      <c r="I257" s="25">
        <v>20</v>
      </c>
      <c r="J257" s="40"/>
      <c r="K257" s="36" t="str">
        <f t="shared" si="100"/>
        <v/>
      </c>
      <c r="L257" s="18"/>
      <c r="M257" s="36" t="str">
        <f t="shared" si="101"/>
        <v/>
      </c>
      <c r="N257" s="36" t="str">
        <f t="shared" si="102"/>
        <v/>
      </c>
      <c r="O257" s="35" t="str">
        <f>IFERROR(VLOOKUP(N257,INSTRUCTION!$J$1:$K$101,2),"")</f>
        <v/>
      </c>
      <c r="P257" s="36" t="str">
        <f t="shared" si="103"/>
        <v/>
      </c>
      <c r="Q257" s="37" t="str">
        <f t="shared" si="104"/>
        <v/>
      </c>
      <c r="R257" s="36" t="str">
        <f t="shared" si="105"/>
        <v/>
      </c>
      <c r="S257" s="18"/>
      <c r="T257" s="36" t="str">
        <f t="shared" si="106"/>
        <v/>
      </c>
      <c r="U257" s="18"/>
      <c r="V257" s="36" t="str">
        <f t="shared" si="107"/>
        <v/>
      </c>
      <c r="W257" s="36" t="str">
        <f t="shared" si="108"/>
        <v/>
      </c>
      <c r="X257" s="35" t="str">
        <f>IFERROR(VLOOKUP(W257,INSTRUCTION!$J$1:$K$101,2),"")</f>
        <v/>
      </c>
      <c r="Y257" s="36" t="str">
        <f t="shared" si="109"/>
        <v/>
      </c>
      <c r="Z257" s="18"/>
      <c r="AA257" s="18"/>
      <c r="AB257" s="36" t="str">
        <f t="shared" si="110"/>
        <v/>
      </c>
      <c r="AC257" s="18"/>
      <c r="AD257" s="36" t="str">
        <f t="shared" si="111"/>
        <v/>
      </c>
      <c r="AE257" s="18"/>
      <c r="AF257" s="36" t="str">
        <f t="shared" si="112"/>
        <v/>
      </c>
      <c r="AG257" s="36" t="str">
        <f t="shared" si="113"/>
        <v/>
      </c>
      <c r="AH257" s="35" t="str">
        <f>IFERROR(VLOOKUP(AG257,INSTRUCTION!$J$1:$K$101,2),"")</f>
        <v/>
      </c>
      <c r="AI257" s="36" t="str">
        <f t="shared" si="114"/>
        <v/>
      </c>
      <c r="AJ257" s="18"/>
      <c r="AK257" s="18"/>
      <c r="AL257" s="36" t="str">
        <f t="shared" si="115"/>
        <v/>
      </c>
      <c r="AM257" s="40"/>
      <c r="AN257" s="36" t="str">
        <f t="shared" si="116"/>
        <v/>
      </c>
      <c r="AO257" s="18"/>
      <c r="AP257" s="36" t="str">
        <f t="shared" si="117"/>
        <v/>
      </c>
      <c r="AQ257" s="36" t="str">
        <f t="shared" si="118"/>
        <v/>
      </c>
      <c r="AR257" s="35" t="str">
        <f>IFERROR(VLOOKUP(AQ257,INSTRUCTION!$J$1:$K$101,2),"")</f>
        <v/>
      </c>
      <c r="AS257" s="36" t="str">
        <f t="shared" si="119"/>
        <v/>
      </c>
      <c r="AT257" s="18"/>
      <c r="AU257" s="18"/>
      <c r="AV257" s="36" t="str">
        <f t="shared" si="120"/>
        <v/>
      </c>
      <c r="AW257" s="18"/>
      <c r="AX257" s="36" t="str">
        <f t="shared" si="121"/>
        <v/>
      </c>
      <c r="AY257" s="18"/>
      <c r="AZ257" s="36" t="str">
        <f t="shared" si="122"/>
        <v/>
      </c>
      <c r="BA257" s="36" t="str">
        <f t="shared" si="123"/>
        <v/>
      </c>
      <c r="BB257" s="35" t="str">
        <f>IFERROR(VLOOKUP(BA257,INSTRUCTION!$J$1:$K$101,2),"")</f>
        <v/>
      </c>
      <c r="BC257" s="36" t="str">
        <f t="shared" si="124"/>
        <v/>
      </c>
      <c r="BD257" s="18"/>
      <c r="BE257" s="40"/>
      <c r="BF257" s="36" t="str">
        <f t="shared" si="125"/>
        <v/>
      </c>
      <c r="BG257" s="18"/>
      <c r="BH257" s="36" t="str">
        <f t="shared" si="126"/>
        <v/>
      </c>
      <c r="BI257" s="18"/>
      <c r="BJ257" s="36" t="str">
        <f t="shared" si="127"/>
        <v/>
      </c>
      <c r="BK257" s="36" t="str">
        <f t="shared" si="128"/>
        <v/>
      </c>
      <c r="BL257" s="35" t="str">
        <f>IFERROR(VLOOKUP(BK257,INSTRUCTION!$J$1:$K$101,2),"")</f>
        <v/>
      </c>
      <c r="BM257" s="36" t="str">
        <f t="shared" si="129"/>
        <v/>
      </c>
      <c r="BN257" s="36" t="str">
        <f>IFERROR(SUMPRODUCT(LARGE((N257,W257,AG257,AQ257,BA257,BK257),{1,2,3,4,5})),"")</f>
        <v/>
      </c>
      <c r="BO257" s="36" t="str">
        <f t="shared" si="130"/>
        <v/>
      </c>
      <c r="BP257" s="36" t="str">
        <f t="shared" si="132"/>
        <v/>
      </c>
      <c r="BQ257" s="45" t="str">
        <f t="shared" si="131"/>
        <v/>
      </c>
    </row>
    <row r="258" spans="1:69" x14ac:dyDescent="0.3">
      <c r="A258" s="17">
        <v>256</v>
      </c>
      <c r="B258" s="18"/>
      <c r="C258" s="18"/>
      <c r="D258" s="19"/>
      <c r="E258" s="20"/>
      <c r="F258" s="21"/>
      <c r="G258" s="22"/>
      <c r="H258" s="31">
        <v>80</v>
      </c>
      <c r="I258" s="25">
        <v>20</v>
      </c>
      <c r="J258" s="40"/>
      <c r="K258" s="36" t="str">
        <f t="shared" si="100"/>
        <v/>
      </c>
      <c r="L258" s="18"/>
      <c r="M258" s="36" t="str">
        <f t="shared" si="101"/>
        <v/>
      </c>
      <c r="N258" s="36" t="str">
        <f t="shared" si="102"/>
        <v/>
      </c>
      <c r="O258" s="35" t="str">
        <f>IFERROR(VLOOKUP(N258,INSTRUCTION!$J$1:$K$101,2),"")</f>
        <v/>
      </c>
      <c r="P258" s="36" t="str">
        <f t="shared" si="103"/>
        <v/>
      </c>
      <c r="Q258" s="37" t="str">
        <f t="shared" si="104"/>
        <v/>
      </c>
      <c r="R258" s="36" t="str">
        <f t="shared" si="105"/>
        <v/>
      </c>
      <c r="S258" s="18"/>
      <c r="T258" s="36" t="str">
        <f t="shared" si="106"/>
        <v/>
      </c>
      <c r="U258" s="18"/>
      <c r="V258" s="36" t="str">
        <f t="shared" si="107"/>
        <v/>
      </c>
      <c r="W258" s="36" t="str">
        <f t="shared" si="108"/>
        <v/>
      </c>
      <c r="X258" s="35" t="str">
        <f>IFERROR(VLOOKUP(W258,INSTRUCTION!$J$1:$K$101,2),"")</f>
        <v/>
      </c>
      <c r="Y258" s="36" t="str">
        <f t="shared" si="109"/>
        <v/>
      </c>
      <c r="Z258" s="18"/>
      <c r="AA258" s="18"/>
      <c r="AB258" s="36" t="str">
        <f t="shared" si="110"/>
        <v/>
      </c>
      <c r="AC258" s="18"/>
      <c r="AD258" s="36" t="str">
        <f t="shared" si="111"/>
        <v/>
      </c>
      <c r="AE258" s="18"/>
      <c r="AF258" s="36" t="str">
        <f t="shared" si="112"/>
        <v/>
      </c>
      <c r="AG258" s="36" t="str">
        <f t="shared" si="113"/>
        <v/>
      </c>
      <c r="AH258" s="35" t="str">
        <f>IFERROR(VLOOKUP(AG258,INSTRUCTION!$J$1:$K$101,2),"")</f>
        <v/>
      </c>
      <c r="AI258" s="36" t="str">
        <f t="shared" si="114"/>
        <v/>
      </c>
      <c r="AJ258" s="18"/>
      <c r="AK258" s="18"/>
      <c r="AL258" s="36" t="str">
        <f t="shared" si="115"/>
        <v/>
      </c>
      <c r="AM258" s="40"/>
      <c r="AN258" s="36" t="str">
        <f t="shared" si="116"/>
        <v/>
      </c>
      <c r="AO258" s="18"/>
      <c r="AP258" s="36" t="str">
        <f t="shared" si="117"/>
        <v/>
      </c>
      <c r="AQ258" s="36" t="str">
        <f t="shared" si="118"/>
        <v/>
      </c>
      <c r="AR258" s="35" t="str">
        <f>IFERROR(VLOOKUP(AQ258,INSTRUCTION!$J$1:$K$101,2),"")</f>
        <v/>
      </c>
      <c r="AS258" s="36" t="str">
        <f t="shared" si="119"/>
        <v/>
      </c>
      <c r="AT258" s="18"/>
      <c r="AU258" s="18"/>
      <c r="AV258" s="36" t="str">
        <f t="shared" si="120"/>
        <v/>
      </c>
      <c r="AW258" s="18"/>
      <c r="AX258" s="36" t="str">
        <f t="shared" si="121"/>
        <v/>
      </c>
      <c r="AY258" s="18"/>
      <c r="AZ258" s="36" t="str">
        <f t="shared" si="122"/>
        <v/>
      </c>
      <c r="BA258" s="36" t="str">
        <f t="shared" si="123"/>
        <v/>
      </c>
      <c r="BB258" s="35" t="str">
        <f>IFERROR(VLOOKUP(BA258,INSTRUCTION!$J$1:$K$101,2),"")</f>
        <v/>
      </c>
      <c r="BC258" s="36" t="str">
        <f t="shared" si="124"/>
        <v/>
      </c>
      <c r="BD258" s="18"/>
      <c r="BE258" s="40"/>
      <c r="BF258" s="36" t="str">
        <f t="shared" si="125"/>
        <v/>
      </c>
      <c r="BG258" s="18"/>
      <c r="BH258" s="36" t="str">
        <f t="shared" si="126"/>
        <v/>
      </c>
      <c r="BI258" s="18"/>
      <c r="BJ258" s="36" t="str">
        <f t="shared" si="127"/>
        <v/>
      </c>
      <c r="BK258" s="36" t="str">
        <f t="shared" si="128"/>
        <v/>
      </c>
      <c r="BL258" s="35" t="str">
        <f>IFERROR(VLOOKUP(BK258,INSTRUCTION!$J$1:$K$101,2),"")</f>
        <v/>
      </c>
      <c r="BM258" s="36" t="str">
        <f t="shared" si="129"/>
        <v/>
      </c>
      <c r="BN258" s="36" t="str">
        <f>IFERROR(SUMPRODUCT(LARGE((N258,W258,AG258,AQ258,BA258,BK258),{1,2,3,4,5})),"")</f>
        <v/>
      </c>
      <c r="BO258" s="36" t="str">
        <f t="shared" si="130"/>
        <v/>
      </c>
      <c r="BP258" s="36" t="str">
        <f t="shared" si="132"/>
        <v/>
      </c>
      <c r="BQ258" s="45" t="str">
        <f t="shared" si="131"/>
        <v/>
      </c>
    </row>
    <row r="259" spans="1:69" x14ac:dyDescent="0.3">
      <c r="A259" s="17">
        <v>257</v>
      </c>
      <c r="B259" s="18"/>
      <c r="C259" s="18"/>
      <c r="D259" s="19"/>
      <c r="E259" s="20"/>
      <c r="F259" s="21"/>
      <c r="G259" s="22"/>
      <c r="H259" s="31">
        <v>80</v>
      </c>
      <c r="I259" s="25">
        <v>20</v>
      </c>
      <c r="J259" s="40"/>
      <c r="K259" s="36" t="str">
        <f t="shared" si="100"/>
        <v/>
      </c>
      <c r="L259" s="18"/>
      <c r="M259" s="36" t="str">
        <f t="shared" si="101"/>
        <v/>
      </c>
      <c r="N259" s="36" t="str">
        <f t="shared" si="102"/>
        <v/>
      </c>
      <c r="O259" s="35" t="str">
        <f>IFERROR(VLOOKUP(N259,INSTRUCTION!$J$1:$K$101,2),"")</f>
        <v/>
      </c>
      <c r="P259" s="36" t="str">
        <f t="shared" si="103"/>
        <v/>
      </c>
      <c r="Q259" s="37" t="str">
        <f t="shared" si="104"/>
        <v/>
      </c>
      <c r="R259" s="36" t="str">
        <f t="shared" si="105"/>
        <v/>
      </c>
      <c r="S259" s="18"/>
      <c r="T259" s="36" t="str">
        <f t="shared" si="106"/>
        <v/>
      </c>
      <c r="U259" s="18"/>
      <c r="V259" s="36" t="str">
        <f t="shared" si="107"/>
        <v/>
      </c>
      <c r="W259" s="36" t="str">
        <f t="shared" si="108"/>
        <v/>
      </c>
      <c r="X259" s="35" t="str">
        <f>IFERROR(VLOOKUP(W259,INSTRUCTION!$J$1:$K$101,2),"")</f>
        <v/>
      </c>
      <c r="Y259" s="36" t="str">
        <f t="shared" si="109"/>
        <v/>
      </c>
      <c r="Z259" s="18"/>
      <c r="AA259" s="18"/>
      <c r="AB259" s="36" t="str">
        <f t="shared" si="110"/>
        <v/>
      </c>
      <c r="AC259" s="18"/>
      <c r="AD259" s="36" t="str">
        <f t="shared" si="111"/>
        <v/>
      </c>
      <c r="AE259" s="18"/>
      <c r="AF259" s="36" t="str">
        <f t="shared" si="112"/>
        <v/>
      </c>
      <c r="AG259" s="36" t="str">
        <f t="shared" si="113"/>
        <v/>
      </c>
      <c r="AH259" s="35" t="str">
        <f>IFERROR(VLOOKUP(AG259,INSTRUCTION!$J$1:$K$101,2),"")</f>
        <v/>
      </c>
      <c r="AI259" s="36" t="str">
        <f t="shared" si="114"/>
        <v/>
      </c>
      <c r="AJ259" s="18"/>
      <c r="AK259" s="18"/>
      <c r="AL259" s="36" t="str">
        <f t="shared" si="115"/>
        <v/>
      </c>
      <c r="AM259" s="40"/>
      <c r="AN259" s="36" t="str">
        <f t="shared" si="116"/>
        <v/>
      </c>
      <c r="AO259" s="18"/>
      <c r="AP259" s="36" t="str">
        <f t="shared" si="117"/>
        <v/>
      </c>
      <c r="AQ259" s="36" t="str">
        <f t="shared" si="118"/>
        <v/>
      </c>
      <c r="AR259" s="35" t="str">
        <f>IFERROR(VLOOKUP(AQ259,INSTRUCTION!$J$1:$K$101,2),"")</f>
        <v/>
      </c>
      <c r="AS259" s="36" t="str">
        <f t="shared" si="119"/>
        <v/>
      </c>
      <c r="AT259" s="18"/>
      <c r="AU259" s="18"/>
      <c r="AV259" s="36" t="str">
        <f t="shared" si="120"/>
        <v/>
      </c>
      <c r="AW259" s="18"/>
      <c r="AX259" s="36" t="str">
        <f t="shared" si="121"/>
        <v/>
      </c>
      <c r="AY259" s="18"/>
      <c r="AZ259" s="36" t="str">
        <f t="shared" si="122"/>
        <v/>
      </c>
      <c r="BA259" s="36" t="str">
        <f t="shared" si="123"/>
        <v/>
      </c>
      <c r="BB259" s="35" t="str">
        <f>IFERROR(VLOOKUP(BA259,INSTRUCTION!$J$1:$K$101,2),"")</f>
        <v/>
      </c>
      <c r="BC259" s="36" t="str">
        <f t="shared" si="124"/>
        <v/>
      </c>
      <c r="BD259" s="18"/>
      <c r="BE259" s="40"/>
      <c r="BF259" s="36" t="str">
        <f t="shared" si="125"/>
        <v/>
      </c>
      <c r="BG259" s="18"/>
      <c r="BH259" s="36" t="str">
        <f t="shared" si="126"/>
        <v/>
      </c>
      <c r="BI259" s="18"/>
      <c r="BJ259" s="36" t="str">
        <f t="shared" si="127"/>
        <v/>
      </c>
      <c r="BK259" s="36" t="str">
        <f t="shared" si="128"/>
        <v/>
      </c>
      <c r="BL259" s="35" t="str">
        <f>IFERROR(VLOOKUP(BK259,INSTRUCTION!$J$1:$K$101,2),"")</f>
        <v/>
      </c>
      <c r="BM259" s="36" t="str">
        <f t="shared" si="129"/>
        <v/>
      </c>
      <c r="BN259" s="36" t="str">
        <f>IFERROR(SUMPRODUCT(LARGE((N259,W259,AG259,AQ259,BA259,BK259),{1,2,3,4,5})),"")</f>
        <v/>
      </c>
      <c r="BO259" s="36" t="str">
        <f t="shared" si="130"/>
        <v/>
      </c>
      <c r="BP259" s="36" t="str">
        <f t="shared" si="132"/>
        <v/>
      </c>
      <c r="BQ259" s="45" t="str">
        <f t="shared" si="131"/>
        <v/>
      </c>
    </row>
    <row r="260" spans="1:69" x14ac:dyDescent="0.3">
      <c r="A260" s="17">
        <v>258</v>
      </c>
      <c r="B260" s="18"/>
      <c r="C260" s="18"/>
      <c r="D260" s="19"/>
      <c r="E260" s="20"/>
      <c r="F260" s="21"/>
      <c r="G260" s="22"/>
      <c r="H260" s="31">
        <v>80</v>
      </c>
      <c r="I260" s="25">
        <v>20</v>
      </c>
      <c r="J260" s="40"/>
      <c r="K260" s="36" t="str">
        <f t="shared" ref="K260:K277" si="133">IF(OR(J260=0,J260="AB"),"",IF(J260/H260*100&gt;=90,"O",IF(J260/H260*100&gt;=80,"A+",IF(J260/H260*100&gt;=70,"A",IF(J260/H260*100&gt;=60,"B+",IF(J260/H260*100&gt;=50,"B",IF(J260/H260*100&gt;=40,"C",IF(J260/H260*100&gt;=30,"P","F"))))))))</f>
        <v/>
      </c>
      <c r="L260" s="18"/>
      <c r="M260" s="36" t="str">
        <f t="shared" ref="M260:M277" si="134">IF(OR(L260="",L260="AB"),"",IF(L260/I260*100&gt;=90,"O",IF(L260/I260*100&gt;=80,"A+",IF(L260/I260*100&gt;=70,"A",IF(L260/I260*100&gt;=60,"B+",IF(L260/I260*100&gt;=50,"B",IF(L260/I260*100&gt;=40,"C",IF(L260/I260*100&gt;=30,"P","F"))))))))</f>
        <v/>
      </c>
      <c r="N260" s="36" t="str">
        <f t="shared" ref="N260:N277" si="135">IF(SUM(J260,L260)=0,"",SUM(J260,L260))</f>
        <v/>
      </c>
      <c r="O260" s="35" t="str">
        <f>IFERROR(VLOOKUP(N260,INSTRUCTION!$J$1:$K$101,2),"")</f>
        <v/>
      </c>
      <c r="P260" s="36" t="str">
        <f t="shared" ref="P260:P277" si="136">IF(O260="","",IF(OR(J260="AB",L260="AB",K260="F",M260="F"),"N.A.",IF(N260&gt;=90,"O",IF(N260&gt;=80,"A+",IF(N260&gt;=70,"A",IF(N260&gt;=60,"B+",IF(N260&gt;=50,"B",IF(N260&gt;=40,"C",IF(N260&gt;=30,"P",IF(N260=0,"","F"))))))))))</f>
        <v/>
      </c>
      <c r="Q260" s="37" t="str">
        <f t="shared" ref="Q260:Q277" si="137">IF(S260="","",80)</f>
        <v/>
      </c>
      <c r="R260" s="36" t="str">
        <f t="shared" ref="R260:R277" si="138">IF(U260="","",20)</f>
        <v/>
      </c>
      <c r="S260" s="18"/>
      <c r="T260" s="36" t="str">
        <f t="shared" ref="T260:T277" si="139">IF(OR(S260="",S260="AB"),"",IF(S260/Q260*100&gt;=90,"O",IF(S260/Q260*100&gt;=80,"A+",IF(S260/Q260*100&gt;=70,"A",IF(S260/Q260*100&gt;=60,"B+",IF(S260/Q260*100&gt;=50,"B",IF(S260/Q260*100&gt;=40,"C",IF(S260/Q260*100&gt;=30,"P","F"))))))))</f>
        <v/>
      </c>
      <c r="U260" s="18"/>
      <c r="V260" s="36" t="str">
        <f t="shared" ref="V260:V277" si="140">IF(OR(U260="",U260="AB"),"",IF(U260/R260*100&gt;=90,"O",IF(U260/R260*100&gt;=80,"A+",IF(U260/R260*100&gt;=70,"A",IF(U260/R260*100&gt;=60,"B+",IF(U260/R260*100&gt;=50,"B",IF(U260/R260*100&gt;=40,"C",IF(U260/R260*100&gt;=30,"P","F"))))))))</f>
        <v/>
      </c>
      <c r="W260" s="36" t="str">
        <f t="shared" ref="W260:W277" si="141">IF(SUM(S260,U260)=0,"",SUM(S260,U260))</f>
        <v/>
      </c>
      <c r="X260" s="35" t="str">
        <f>IFERROR(VLOOKUP(W260,INSTRUCTION!$J$1:$K$101,2),"")</f>
        <v/>
      </c>
      <c r="Y260" s="36" t="str">
        <f t="shared" ref="Y260:Y277" si="142">IF(X260="","",IF(OR(S260="AB",U260="AB",T260="F",V260="F"),"N.A.",IF(W260&gt;=90,"O",IF(W260&gt;=80,"A+",IF(W260&gt;=70,"A",IF(W260&gt;=60,"B+",IF(W260&gt;=50,"B",IF(W260&gt;=40,"C",IF(W260&gt;=30,"P",IF(W260=0,"","F"))))))))))</f>
        <v/>
      </c>
      <c r="Z260" s="18"/>
      <c r="AA260" s="18"/>
      <c r="AB260" s="36" t="str">
        <f t="shared" ref="AB260:AB277" si="143">IF(AA260="","",100-AA260)</f>
        <v/>
      </c>
      <c r="AC260" s="18"/>
      <c r="AD260" s="36" t="str">
        <f t="shared" ref="AD260:AD277" si="144">IF(OR(AC260="",AC260="AB"),"",IF(AC260/AA260*100&gt;=90,"O",IF(AC260/AA260*100&gt;=80,"A+",IF(AC260/AA260*100&gt;=70,"A",IF(AC260/AA260*100&gt;=60,"B+",IF(AC260/AA260*100&gt;=50,"B",IF(AC260/AA260*100&gt;=40,"C",IF(AC260/AA260*100&gt;=30,"P","F"))))))))</f>
        <v/>
      </c>
      <c r="AE260" s="18"/>
      <c r="AF260" s="36" t="str">
        <f t="shared" ref="AF260:AF277" si="145">IF(OR(AE260="",AE260="AB"),"",IF(AE260/AB260*100&gt;=90,"O",IF(AE260/AB260*100&gt;=80,"A+",IF(AE260/AB260*100&gt;=70,"A",IF(AE260/AB260*100&gt;=60,"B+",IF(AE260/AB260*100&gt;=50,"B",IF(AE260/AB260*100&gt;=40,"C",IF(AE260/AB260*100&gt;=30,"P","F"))))))))</f>
        <v/>
      </c>
      <c r="AG260" s="36" t="str">
        <f t="shared" ref="AG260:AG277" si="146">IF(SUM(AC260,AE260)=0,"",SUM(AC260,AE260))</f>
        <v/>
      </c>
      <c r="AH260" s="35" t="str">
        <f>IFERROR(VLOOKUP(AG260,INSTRUCTION!$J$1:$K$101,2),"")</f>
        <v/>
      </c>
      <c r="AI260" s="36" t="str">
        <f t="shared" ref="AI260:AI277" si="147">IF(AH260="","",IF(OR(AC260="AB",AE260="AB",AD260="F",AF260="F"),"N.A.",IF(AG260&gt;=90,"O",IF(AG260&gt;=80,"A+",IF(AG260&gt;=70,"A",IF(AG260&gt;=60,"B+",IF(AG260&gt;=50,"B",IF(AG260&gt;=40,"C",IF(AG260&gt;=30,"P",IF(AG260=0,"","F"))))))))))</f>
        <v/>
      </c>
      <c r="AJ260" s="18"/>
      <c r="AK260" s="18"/>
      <c r="AL260" s="36" t="str">
        <f t="shared" ref="AL260:AL277" si="148">IF(AK260="","",100-AK260)</f>
        <v/>
      </c>
      <c r="AM260" s="40"/>
      <c r="AN260" s="36" t="str">
        <f t="shared" ref="AN260:AN277" si="149">IF(OR(AM260="",AM260="AB"),"",IF(AM260/AK260*100&gt;=90,"O",IF(AM260/AK260*100&gt;=80,"A+",IF(AM260/AK260*100&gt;=70,"A",IF(AM260/AK260*100&gt;=60,"B+",IF(AM260/AK260*100&gt;=50,"B",IF(AM260/AK260*100&gt;=40,"C",IF(AM260/AK260*100&gt;=30,"P","F"))))))))</f>
        <v/>
      </c>
      <c r="AO260" s="18"/>
      <c r="AP260" s="36" t="str">
        <f t="shared" ref="AP260:AP277" si="150">IF(OR(AO260="",AO260="AB"),"",IF(AO260/AL260*100&gt;=90,"O",IF(AO260/AL260*100&gt;=80,"A+",IF(AO260/AL260*100&gt;=70,"A",IF(AO260/AL260*100&gt;=60,"B+",IF(AO260/AL260*100&gt;=50,"B",IF(AO260/AL260*100&gt;=40,"C",IF(AO260/AL260*100&gt;=30,"P","F"))))))))</f>
        <v/>
      </c>
      <c r="AQ260" s="36" t="str">
        <f t="shared" ref="AQ260:AQ277" si="151">IF(SUM(AM260,AO260)=0,"",SUM(AM260,AO260))</f>
        <v/>
      </c>
      <c r="AR260" s="35" t="str">
        <f>IFERROR(VLOOKUP(AQ260,INSTRUCTION!$J$1:$K$101,2),"")</f>
        <v/>
      </c>
      <c r="AS260" s="36" t="str">
        <f t="shared" ref="AS260:AS277" si="152">IF(AR260="","",IF(OR(AM260="AB",AO260="AB",AN260="F",AP260="F"),"N.A.",IF(AQ260&gt;=90,"O",IF(AQ260&gt;=80,"A+",IF(AQ260&gt;=70,"A",IF(AQ260&gt;=60,"B+",IF(AQ260&gt;=50,"B",IF(AQ260&gt;=40,"C",IF(AQ260&gt;=30,"P",IF(AQ260=0,"","F"))))))))))</f>
        <v/>
      </c>
      <c r="AT260" s="18"/>
      <c r="AU260" s="18"/>
      <c r="AV260" s="36" t="str">
        <f t="shared" ref="AV260:AV277" si="153">IF(AU260="","",100-AU260)</f>
        <v/>
      </c>
      <c r="AW260" s="18"/>
      <c r="AX260" s="36" t="str">
        <f t="shared" ref="AX260:AX277" si="154">IF(OR(AW260="",AW260="AB"),"",IF(AW260/AU260*100&gt;=90,"O",IF(AW260/AU260*100&gt;=80,"A+",IF(AW260/AU260*100&gt;=70,"A",IF(AW260/AU260*100&gt;=60,"B+",IF(AW260/AU260*100&gt;=50,"B",IF(AW260/AU260*100&gt;=40,"C",IF(AW260/AU260*100&gt;=30,"P","F"))))))))</f>
        <v/>
      </c>
      <c r="AY260" s="18"/>
      <c r="AZ260" s="36" t="str">
        <f t="shared" ref="AZ260:AZ277" si="155">IF(OR(AY260="",AY260="AB"),"",IF(AY260/AV260*100&gt;=90,"O",IF(AY260/AV260*100&gt;=80,"A+",IF(AY260/AV260*100&gt;=70,"A",IF(AY260/AV260*100&gt;=60,"B+",IF(AY260/AV260*100&gt;=50,"B",IF(AY260/AV260*100&gt;=40,"C",IF(AY260/AV260*100&gt;=30,"P","F"))))))))</f>
        <v/>
      </c>
      <c r="BA260" s="36" t="str">
        <f t="shared" ref="BA260:BA277" si="156">IF(SUM(AW260,AY260)=0,"",SUM(AW260,AY260))</f>
        <v/>
      </c>
      <c r="BB260" s="35" t="str">
        <f>IFERROR(VLOOKUP(BA260,INSTRUCTION!$J$1:$K$101,2),"")</f>
        <v/>
      </c>
      <c r="BC260" s="36" t="str">
        <f t="shared" ref="BC260:BC277" si="157">IF(BB260="","",IF(OR(AW260="AB",AY260="AB",AX260="F",AZ260="F"),"N.A.",IF(BA260&gt;=90,"O",IF(BA260&gt;=80,"A+",IF(BA260&gt;=70,"A",IF(BA260&gt;=60,"B+",IF(BA260&gt;=50,"B",IF(BA260&gt;=40,"C",IF(BA260&gt;=30,"P",IF(BA260=0,"","F"))))))))))</f>
        <v/>
      </c>
      <c r="BD260" s="18"/>
      <c r="BE260" s="40"/>
      <c r="BF260" s="36" t="str">
        <f t="shared" ref="BF260:BF277" si="158">IF(BE260="","",100-BE260)</f>
        <v/>
      </c>
      <c r="BG260" s="18"/>
      <c r="BH260" s="36" t="str">
        <f t="shared" ref="BH260:BH277" si="159">IF(OR(BG260="",BG260="AB"),"",IF(BG260/BE260*100&gt;=90,"O",IF(BG260/BE260*100&gt;=80,"A+",IF(BG260/BE260*100&gt;=70,"A",IF(BG260/BE260*100&gt;=60,"B+",IF(BG260/BE260*100&gt;=50,"B",IF(BG260/BE260*100&gt;=40,"C",IF(BG260/BE260*100&gt;=30,"P","F"))))))))</f>
        <v/>
      </c>
      <c r="BI260" s="18"/>
      <c r="BJ260" s="36" t="str">
        <f t="shared" ref="BJ260:BJ277" si="160">IF(OR(BI260="",BI260="AB"),"",IF(BI260/BF260*100&gt;=90,"O",IF(BI260/BF260*100&gt;=80,"A+",IF(BI260/BF260*100&gt;=70,"A",IF(BI260/BF260*100&gt;=60,"B+",IF(BI260/BF260*100&gt;=50,"B",IF(BI260/BF260*100&gt;=40,"C",IF(BI260/BF260*100&gt;=30,"P","F"))))))))</f>
        <v/>
      </c>
      <c r="BK260" s="36" t="str">
        <f t="shared" ref="BK260:BK277" si="161">IF(SUM(BG260,BI260)=0,"",SUM(BG260,BI260))</f>
        <v/>
      </c>
      <c r="BL260" s="35" t="str">
        <f>IFERROR(VLOOKUP(BK260,INSTRUCTION!$J$1:$K$101,2),"")</f>
        <v/>
      </c>
      <c r="BM260" s="36" t="str">
        <f t="shared" ref="BM260:BM277" si="162">IF(BL260="","",IF(OR(BG260="AB",BI260="AB",BH260="F",BJ260="F"),"N.A.",IF(BK260&gt;=90,"O",IF(BK260&gt;=80,"A+",IF(BK260&gt;=70,"A",IF(BK260&gt;=60,"B+",IF(BK260&gt;=50,"B",IF(BK260&gt;=40,"C",IF(BK260&gt;=30,"P",IF(BK260=0,"","F"))))))))))</f>
        <v/>
      </c>
      <c r="BN260" s="36" t="str">
        <f>IFERROR(SUMPRODUCT(LARGE((N260,W260,AG260,AQ260,BA260,BK260),{1,2,3,4,5})),"")</f>
        <v/>
      </c>
      <c r="BO260" s="36" t="str">
        <f t="shared" ref="BO260:BO277" si="163">IFERROR(ROUND(BN260/5,2),"")</f>
        <v/>
      </c>
      <c r="BP260" s="36" t="str">
        <f t="shared" si="132"/>
        <v/>
      </c>
      <c r="BQ260" s="45" t="str">
        <f t="shared" ref="BQ260:BQ277" si="164">IF(BN260="","",IF(OR(P260="N.A.",Y260="N.A."),"FAILED",IF((COUNTIF(AI260:BM260,"N.A.")&gt;1),"FAILED","PASSED")))</f>
        <v/>
      </c>
    </row>
    <row r="261" spans="1:69" x14ac:dyDescent="0.3">
      <c r="A261" s="17">
        <v>259</v>
      </c>
      <c r="B261" s="18"/>
      <c r="C261" s="18"/>
      <c r="D261" s="19"/>
      <c r="E261" s="20"/>
      <c r="F261" s="21"/>
      <c r="G261" s="22"/>
      <c r="H261" s="31">
        <v>80</v>
      </c>
      <c r="I261" s="25">
        <v>20</v>
      </c>
      <c r="J261" s="40"/>
      <c r="K261" s="36" t="str">
        <f t="shared" si="133"/>
        <v/>
      </c>
      <c r="L261" s="18"/>
      <c r="M261" s="36" t="str">
        <f t="shared" si="134"/>
        <v/>
      </c>
      <c r="N261" s="36" t="str">
        <f t="shared" si="135"/>
        <v/>
      </c>
      <c r="O261" s="35" t="str">
        <f>IFERROR(VLOOKUP(N261,INSTRUCTION!$J$1:$K$101,2),"")</f>
        <v/>
      </c>
      <c r="P261" s="36" t="str">
        <f t="shared" si="136"/>
        <v/>
      </c>
      <c r="Q261" s="37" t="str">
        <f t="shared" si="137"/>
        <v/>
      </c>
      <c r="R261" s="36" t="str">
        <f t="shared" si="138"/>
        <v/>
      </c>
      <c r="S261" s="18"/>
      <c r="T261" s="36" t="str">
        <f t="shared" si="139"/>
        <v/>
      </c>
      <c r="U261" s="18"/>
      <c r="V261" s="36" t="str">
        <f t="shared" si="140"/>
        <v/>
      </c>
      <c r="W261" s="36" t="str">
        <f t="shared" si="141"/>
        <v/>
      </c>
      <c r="X261" s="35" t="str">
        <f>IFERROR(VLOOKUP(W261,INSTRUCTION!$J$1:$K$101,2),"")</f>
        <v/>
      </c>
      <c r="Y261" s="36" t="str">
        <f t="shared" si="142"/>
        <v/>
      </c>
      <c r="Z261" s="18"/>
      <c r="AA261" s="18"/>
      <c r="AB261" s="36" t="str">
        <f t="shared" si="143"/>
        <v/>
      </c>
      <c r="AC261" s="18"/>
      <c r="AD261" s="36" t="str">
        <f t="shared" si="144"/>
        <v/>
      </c>
      <c r="AE261" s="18"/>
      <c r="AF261" s="36" t="str">
        <f t="shared" si="145"/>
        <v/>
      </c>
      <c r="AG261" s="36" t="str">
        <f t="shared" si="146"/>
        <v/>
      </c>
      <c r="AH261" s="35" t="str">
        <f>IFERROR(VLOOKUP(AG261,INSTRUCTION!$J$1:$K$101,2),"")</f>
        <v/>
      </c>
      <c r="AI261" s="36" t="str">
        <f t="shared" si="147"/>
        <v/>
      </c>
      <c r="AJ261" s="18"/>
      <c r="AK261" s="18"/>
      <c r="AL261" s="36" t="str">
        <f t="shared" si="148"/>
        <v/>
      </c>
      <c r="AM261" s="40"/>
      <c r="AN261" s="36" t="str">
        <f t="shared" si="149"/>
        <v/>
      </c>
      <c r="AO261" s="18"/>
      <c r="AP261" s="36" t="str">
        <f t="shared" si="150"/>
        <v/>
      </c>
      <c r="AQ261" s="36" t="str">
        <f t="shared" si="151"/>
        <v/>
      </c>
      <c r="AR261" s="35" t="str">
        <f>IFERROR(VLOOKUP(AQ261,INSTRUCTION!$J$1:$K$101,2),"")</f>
        <v/>
      </c>
      <c r="AS261" s="36" t="str">
        <f t="shared" si="152"/>
        <v/>
      </c>
      <c r="AT261" s="18"/>
      <c r="AU261" s="18"/>
      <c r="AV261" s="36" t="str">
        <f t="shared" si="153"/>
        <v/>
      </c>
      <c r="AW261" s="18"/>
      <c r="AX261" s="36" t="str">
        <f t="shared" si="154"/>
        <v/>
      </c>
      <c r="AY261" s="18"/>
      <c r="AZ261" s="36" t="str">
        <f t="shared" si="155"/>
        <v/>
      </c>
      <c r="BA261" s="36" t="str">
        <f t="shared" si="156"/>
        <v/>
      </c>
      <c r="BB261" s="35" t="str">
        <f>IFERROR(VLOOKUP(BA261,INSTRUCTION!$J$1:$K$101,2),"")</f>
        <v/>
      </c>
      <c r="BC261" s="36" t="str">
        <f t="shared" si="157"/>
        <v/>
      </c>
      <c r="BD261" s="18"/>
      <c r="BE261" s="40"/>
      <c r="BF261" s="36" t="str">
        <f t="shared" si="158"/>
        <v/>
      </c>
      <c r="BG261" s="18"/>
      <c r="BH261" s="36" t="str">
        <f t="shared" si="159"/>
        <v/>
      </c>
      <c r="BI261" s="18"/>
      <c r="BJ261" s="36" t="str">
        <f t="shared" si="160"/>
        <v/>
      </c>
      <c r="BK261" s="36" t="str">
        <f t="shared" si="161"/>
        <v/>
      </c>
      <c r="BL261" s="35" t="str">
        <f>IFERROR(VLOOKUP(BK261,INSTRUCTION!$J$1:$K$101,2),"")</f>
        <v/>
      </c>
      <c r="BM261" s="36" t="str">
        <f t="shared" si="162"/>
        <v/>
      </c>
      <c r="BN261" s="36" t="str">
        <f>IFERROR(SUMPRODUCT(LARGE((N261,W261,AG261,AQ261,BA261,BK261),{1,2,3,4,5})),"")</f>
        <v/>
      </c>
      <c r="BO261" s="36" t="str">
        <f t="shared" si="163"/>
        <v/>
      </c>
      <c r="BP261" s="36" t="str">
        <f t="shared" si="132"/>
        <v/>
      </c>
      <c r="BQ261" s="45" t="str">
        <f t="shared" si="164"/>
        <v/>
      </c>
    </row>
    <row r="262" spans="1:69" x14ac:dyDescent="0.3">
      <c r="A262" s="17">
        <v>260</v>
      </c>
      <c r="B262" s="18"/>
      <c r="C262" s="18"/>
      <c r="D262" s="19"/>
      <c r="E262" s="20"/>
      <c r="F262" s="21"/>
      <c r="G262" s="22"/>
      <c r="H262" s="31">
        <v>80</v>
      </c>
      <c r="I262" s="25">
        <v>20</v>
      </c>
      <c r="J262" s="40"/>
      <c r="K262" s="36" t="str">
        <f t="shared" si="133"/>
        <v/>
      </c>
      <c r="L262" s="18"/>
      <c r="M262" s="36" t="str">
        <f t="shared" si="134"/>
        <v/>
      </c>
      <c r="N262" s="36" t="str">
        <f t="shared" si="135"/>
        <v/>
      </c>
      <c r="O262" s="35" t="str">
        <f>IFERROR(VLOOKUP(N262,INSTRUCTION!$J$1:$K$101,2),"")</f>
        <v/>
      </c>
      <c r="P262" s="36" t="str">
        <f t="shared" si="136"/>
        <v/>
      </c>
      <c r="Q262" s="37" t="str">
        <f t="shared" si="137"/>
        <v/>
      </c>
      <c r="R262" s="36" t="str">
        <f t="shared" si="138"/>
        <v/>
      </c>
      <c r="S262" s="18"/>
      <c r="T262" s="36" t="str">
        <f t="shared" si="139"/>
        <v/>
      </c>
      <c r="U262" s="18"/>
      <c r="V262" s="36" t="str">
        <f t="shared" si="140"/>
        <v/>
      </c>
      <c r="W262" s="36" t="str">
        <f t="shared" si="141"/>
        <v/>
      </c>
      <c r="X262" s="35" t="str">
        <f>IFERROR(VLOOKUP(W262,INSTRUCTION!$J$1:$K$101,2),"")</f>
        <v/>
      </c>
      <c r="Y262" s="36" t="str">
        <f t="shared" si="142"/>
        <v/>
      </c>
      <c r="Z262" s="18"/>
      <c r="AA262" s="18"/>
      <c r="AB262" s="36" t="str">
        <f t="shared" si="143"/>
        <v/>
      </c>
      <c r="AC262" s="18"/>
      <c r="AD262" s="36" t="str">
        <f t="shared" si="144"/>
        <v/>
      </c>
      <c r="AE262" s="18"/>
      <c r="AF262" s="36" t="str">
        <f t="shared" si="145"/>
        <v/>
      </c>
      <c r="AG262" s="36" t="str">
        <f t="shared" si="146"/>
        <v/>
      </c>
      <c r="AH262" s="35" t="str">
        <f>IFERROR(VLOOKUP(AG262,INSTRUCTION!$J$1:$K$101,2),"")</f>
        <v/>
      </c>
      <c r="AI262" s="36" t="str">
        <f t="shared" si="147"/>
        <v/>
      </c>
      <c r="AJ262" s="18"/>
      <c r="AK262" s="18"/>
      <c r="AL262" s="36" t="str">
        <f t="shared" si="148"/>
        <v/>
      </c>
      <c r="AM262" s="40"/>
      <c r="AN262" s="36" t="str">
        <f t="shared" si="149"/>
        <v/>
      </c>
      <c r="AO262" s="18"/>
      <c r="AP262" s="36" t="str">
        <f t="shared" si="150"/>
        <v/>
      </c>
      <c r="AQ262" s="36" t="str">
        <f t="shared" si="151"/>
        <v/>
      </c>
      <c r="AR262" s="35" t="str">
        <f>IFERROR(VLOOKUP(AQ262,INSTRUCTION!$J$1:$K$101,2),"")</f>
        <v/>
      </c>
      <c r="AS262" s="36" t="str">
        <f t="shared" si="152"/>
        <v/>
      </c>
      <c r="AT262" s="18"/>
      <c r="AU262" s="18"/>
      <c r="AV262" s="36" t="str">
        <f t="shared" si="153"/>
        <v/>
      </c>
      <c r="AW262" s="18"/>
      <c r="AX262" s="36" t="str">
        <f t="shared" si="154"/>
        <v/>
      </c>
      <c r="AY262" s="18"/>
      <c r="AZ262" s="36" t="str">
        <f t="shared" si="155"/>
        <v/>
      </c>
      <c r="BA262" s="36" t="str">
        <f t="shared" si="156"/>
        <v/>
      </c>
      <c r="BB262" s="35" t="str">
        <f>IFERROR(VLOOKUP(BA262,INSTRUCTION!$J$1:$K$101,2),"")</f>
        <v/>
      </c>
      <c r="BC262" s="36" t="str">
        <f t="shared" si="157"/>
        <v/>
      </c>
      <c r="BD262" s="18"/>
      <c r="BE262" s="40"/>
      <c r="BF262" s="36" t="str">
        <f t="shared" si="158"/>
        <v/>
      </c>
      <c r="BG262" s="18"/>
      <c r="BH262" s="36" t="str">
        <f t="shared" si="159"/>
        <v/>
      </c>
      <c r="BI262" s="18"/>
      <c r="BJ262" s="36" t="str">
        <f t="shared" si="160"/>
        <v/>
      </c>
      <c r="BK262" s="36" t="str">
        <f t="shared" si="161"/>
        <v/>
      </c>
      <c r="BL262" s="35" t="str">
        <f>IFERROR(VLOOKUP(BK262,INSTRUCTION!$J$1:$K$101,2),"")</f>
        <v/>
      </c>
      <c r="BM262" s="36" t="str">
        <f t="shared" si="162"/>
        <v/>
      </c>
      <c r="BN262" s="36" t="str">
        <f>IFERROR(SUMPRODUCT(LARGE((N262,W262,AG262,AQ262,BA262,BK262),{1,2,3,4,5})),"")</f>
        <v/>
      </c>
      <c r="BO262" s="36" t="str">
        <f t="shared" si="163"/>
        <v/>
      </c>
      <c r="BP262" s="36" t="str">
        <f t="shared" ref="BP262:BP277" si="165">IF(BO262="","",IF(BO262&gt;=90,"O",IF(BO262&gt;=80,"A+",IF(BO262&gt;=70,"A",IF(BO262&gt;=60,"B+",IF(BO262&gt;=50,"B",IF(BO262&gt;=40,"C",IF(BO262&gt;=30,"P",IF(BO262=0,"","F")))))))))</f>
        <v/>
      </c>
      <c r="BQ262" s="45" t="str">
        <f t="shared" si="164"/>
        <v/>
      </c>
    </row>
    <row r="263" spans="1:69" x14ac:dyDescent="0.3">
      <c r="A263" s="17">
        <v>261</v>
      </c>
      <c r="B263" s="18"/>
      <c r="C263" s="18"/>
      <c r="D263" s="19"/>
      <c r="E263" s="20"/>
      <c r="F263" s="21"/>
      <c r="G263" s="22"/>
      <c r="H263" s="31">
        <v>80</v>
      </c>
      <c r="I263" s="25">
        <v>20</v>
      </c>
      <c r="J263" s="40"/>
      <c r="K263" s="36" t="str">
        <f t="shared" si="133"/>
        <v/>
      </c>
      <c r="L263" s="18"/>
      <c r="M263" s="36" t="str">
        <f t="shared" si="134"/>
        <v/>
      </c>
      <c r="N263" s="36" t="str">
        <f t="shared" si="135"/>
        <v/>
      </c>
      <c r="O263" s="35" t="str">
        <f>IFERROR(VLOOKUP(N263,INSTRUCTION!$J$1:$K$101,2),"")</f>
        <v/>
      </c>
      <c r="P263" s="36" t="str">
        <f t="shared" si="136"/>
        <v/>
      </c>
      <c r="Q263" s="37" t="str">
        <f t="shared" si="137"/>
        <v/>
      </c>
      <c r="R263" s="36" t="str">
        <f t="shared" si="138"/>
        <v/>
      </c>
      <c r="S263" s="18"/>
      <c r="T263" s="36" t="str">
        <f t="shared" si="139"/>
        <v/>
      </c>
      <c r="U263" s="18"/>
      <c r="V263" s="36" t="str">
        <f t="shared" si="140"/>
        <v/>
      </c>
      <c r="W263" s="36" t="str">
        <f t="shared" si="141"/>
        <v/>
      </c>
      <c r="X263" s="35" t="str">
        <f>IFERROR(VLOOKUP(W263,INSTRUCTION!$J$1:$K$101,2),"")</f>
        <v/>
      </c>
      <c r="Y263" s="36" t="str">
        <f t="shared" si="142"/>
        <v/>
      </c>
      <c r="Z263" s="18"/>
      <c r="AA263" s="18"/>
      <c r="AB263" s="36" t="str">
        <f t="shared" si="143"/>
        <v/>
      </c>
      <c r="AC263" s="18"/>
      <c r="AD263" s="36" t="str">
        <f t="shared" si="144"/>
        <v/>
      </c>
      <c r="AE263" s="18"/>
      <c r="AF263" s="36" t="str">
        <f t="shared" si="145"/>
        <v/>
      </c>
      <c r="AG263" s="36" t="str">
        <f t="shared" si="146"/>
        <v/>
      </c>
      <c r="AH263" s="35" t="str">
        <f>IFERROR(VLOOKUP(AG263,INSTRUCTION!$J$1:$K$101,2),"")</f>
        <v/>
      </c>
      <c r="AI263" s="36" t="str">
        <f t="shared" si="147"/>
        <v/>
      </c>
      <c r="AJ263" s="18"/>
      <c r="AK263" s="18"/>
      <c r="AL263" s="36" t="str">
        <f t="shared" si="148"/>
        <v/>
      </c>
      <c r="AM263" s="40"/>
      <c r="AN263" s="36" t="str">
        <f t="shared" si="149"/>
        <v/>
      </c>
      <c r="AO263" s="18"/>
      <c r="AP263" s="36" t="str">
        <f t="shared" si="150"/>
        <v/>
      </c>
      <c r="AQ263" s="36" t="str">
        <f t="shared" si="151"/>
        <v/>
      </c>
      <c r="AR263" s="35" t="str">
        <f>IFERROR(VLOOKUP(AQ263,INSTRUCTION!$J$1:$K$101,2),"")</f>
        <v/>
      </c>
      <c r="AS263" s="36" t="str">
        <f t="shared" si="152"/>
        <v/>
      </c>
      <c r="AT263" s="18"/>
      <c r="AU263" s="18"/>
      <c r="AV263" s="36" t="str">
        <f t="shared" si="153"/>
        <v/>
      </c>
      <c r="AW263" s="18"/>
      <c r="AX263" s="36" t="str">
        <f t="shared" si="154"/>
        <v/>
      </c>
      <c r="AY263" s="18"/>
      <c r="AZ263" s="36" t="str">
        <f t="shared" si="155"/>
        <v/>
      </c>
      <c r="BA263" s="36" t="str">
        <f t="shared" si="156"/>
        <v/>
      </c>
      <c r="BB263" s="35" t="str">
        <f>IFERROR(VLOOKUP(BA263,INSTRUCTION!$J$1:$K$101,2),"")</f>
        <v/>
      </c>
      <c r="BC263" s="36" t="str">
        <f t="shared" si="157"/>
        <v/>
      </c>
      <c r="BD263" s="18"/>
      <c r="BE263" s="40"/>
      <c r="BF263" s="36" t="str">
        <f t="shared" si="158"/>
        <v/>
      </c>
      <c r="BG263" s="18"/>
      <c r="BH263" s="36" t="str">
        <f t="shared" si="159"/>
        <v/>
      </c>
      <c r="BI263" s="18"/>
      <c r="BJ263" s="36" t="str">
        <f t="shared" si="160"/>
        <v/>
      </c>
      <c r="BK263" s="36" t="str">
        <f t="shared" si="161"/>
        <v/>
      </c>
      <c r="BL263" s="35" t="str">
        <f>IFERROR(VLOOKUP(BK263,INSTRUCTION!$J$1:$K$101,2),"")</f>
        <v/>
      </c>
      <c r="BM263" s="36" t="str">
        <f t="shared" si="162"/>
        <v/>
      </c>
      <c r="BN263" s="36" t="str">
        <f>IFERROR(SUMPRODUCT(LARGE((N263,W263,AG263,AQ263,BA263,BK263),{1,2,3,4,5})),"")</f>
        <v/>
      </c>
      <c r="BO263" s="36" t="str">
        <f t="shared" si="163"/>
        <v/>
      </c>
      <c r="BP263" s="36" t="str">
        <f t="shared" si="165"/>
        <v/>
      </c>
      <c r="BQ263" s="45" t="str">
        <f t="shared" si="164"/>
        <v/>
      </c>
    </row>
    <row r="264" spans="1:69" x14ac:dyDescent="0.3">
      <c r="A264" s="17">
        <v>262</v>
      </c>
      <c r="B264" s="18"/>
      <c r="C264" s="18"/>
      <c r="D264" s="19"/>
      <c r="E264" s="20"/>
      <c r="F264" s="21"/>
      <c r="G264" s="22"/>
      <c r="H264" s="31">
        <v>80</v>
      </c>
      <c r="I264" s="25">
        <v>20</v>
      </c>
      <c r="J264" s="40"/>
      <c r="K264" s="36" t="str">
        <f t="shared" si="133"/>
        <v/>
      </c>
      <c r="L264" s="18"/>
      <c r="M264" s="36" t="str">
        <f t="shared" si="134"/>
        <v/>
      </c>
      <c r="N264" s="36" t="str">
        <f t="shared" si="135"/>
        <v/>
      </c>
      <c r="O264" s="35" t="str">
        <f>IFERROR(VLOOKUP(N264,INSTRUCTION!$J$1:$K$101,2),"")</f>
        <v/>
      </c>
      <c r="P264" s="36" t="str">
        <f t="shared" si="136"/>
        <v/>
      </c>
      <c r="Q264" s="37" t="str">
        <f t="shared" si="137"/>
        <v/>
      </c>
      <c r="R264" s="36" t="str">
        <f t="shared" si="138"/>
        <v/>
      </c>
      <c r="S264" s="18"/>
      <c r="T264" s="36" t="str">
        <f t="shared" si="139"/>
        <v/>
      </c>
      <c r="U264" s="18"/>
      <c r="V264" s="36" t="str">
        <f t="shared" si="140"/>
        <v/>
      </c>
      <c r="W264" s="36" t="str">
        <f t="shared" si="141"/>
        <v/>
      </c>
      <c r="X264" s="35" t="str">
        <f>IFERROR(VLOOKUP(W264,INSTRUCTION!$J$1:$K$101,2),"")</f>
        <v/>
      </c>
      <c r="Y264" s="36" t="str">
        <f t="shared" si="142"/>
        <v/>
      </c>
      <c r="Z264" s="18"/>
      <c r="AA264" s="18"/>
      <c r="AB264" s="36" t="str">
        <f t="shared" si="143"/>
        <v/>
      </c>
      <c r="AC264" s="18"/>
      <c r="AD264" s="36" t="str">
        <f t="shared" si="144"/>
        <v/>
      </c>
      <c r="AE264" s="18"/>
      <c r="AF264" s="36" t="str">
        <f t="shared" si="145"/>
        <v/>
      </c>
      <c r="AG264" s="36" t="str">
        <f t="shared" si="146"/>
        <v/>
      </c>
      <c r="AH264" s="35" t="str">
        <f>IFERROR(VLOOKUP(AG264,INSTRUCTION!$J$1:$K$101,2),"")</f>
        <v/>
      </c>
      <c r="AI264" s="36" t="str">
        <f t="shared" si="147"/>
        <v/>
      </c>
      <c r="AJ264" s="18"/>
      <c r="AK264" s="18"/>
      <c r="AL264" s="36" t="str">
        <f t="shared" si="148"/>
        <v/>
      </c>
      <c r="AM264" s="40"/>
      <c r="AN264" s="36" t="str">
        <f t="shared" si="149"/>
        <v/>
      </c>
      <c r="AO264" s="18"/>
      <c r="AP264" s="36" t="str">
        <f t="shared" si="150"/>
        <v/>
      </c>
      <c r="AQ264" s="36" t="str">
        <f t="shared" si="151"/>
        <v/>
      </c>
      <c r="AR264" s="35" t="str">
        <f>IFERROR(VLOOKUP(AQ264,INSTRUCTION!$J$1:$K$101,2),"")</f>
        <v/>
      </c>
      <c r="AS264" s="36" t="str">
        <f t="shared" si="152"/>
        <v/>
      </c>
      <c r="AT264" s="18"/>
      <c r="AU264" s="18"/>
      <c r="AV264" s="36" t="str">
        <f t="shared" si="153"/>
        <v/>
      </c>
      <c r="AW264" s="18"/>
      <c r="AX264" s="36" t="str">
        <f t="shared" si="154"/>
        <v/>
      </c>
      <c r="AY264" s="18"/>
      <c r="AZ264" s="36" t="str">
        <f t="shared" si="155"/>
        <v/>
      </c>
      <c r="BA264" s="36" t="str">
        <f t="shared" si="156"/>
        <v/>
      </c>
      <c r="BB264" s="35" t="str">
        <f>IFERROR(VLOOKUP(BA264,INSTRUCTION!$J$1:$K$101,2),"")</f>
        <v/>
      </c>
      <c r="BC264" s="36" t="str">
        <f t="shared" si="157"/>
        <v/>
      </c>
      <c r="BD264" s="18"/>
      <c r="BE264" s="40"/>
      <c r="BF264" s="36" t="str">
        <f t="shared" si="158"/>
        <v/>
      </c>
      <c r="BG264" s="18"/>
      <c r="BH264" s="36" t="str">
        <f t="shared" si="159"/>
        <v/>
      </c>
      <c r="BI264" s="18"/>
      <c r="BJ264" s="36" t="str">
        <f t="shared" si="160"/>
        <v/>
      </c>
      <c r="BK264" s="36" t="str">
        <f t="shared" si="161"/>
        <v/>
      </c>
      <c r="BL264" s="35" t="str">
        <f>IFERROR(VLOOKUP(BK264,INSTRUCTION!$J$1:$K$101,2),"")</f>
        <v/>
      </c>
      <c r="BM264" s="36" t="str">
        <f t="shared" si="162"/>
        <v/>
      </c>
      <c r="BN264" s="36" t="str">
        <f>IFERROR(SUMPRODUCT(LARGE((N264,W264,AG264,AQ264,BA264,BK264),{1,2,3,4,5})),"")</f>
        <v/>
      </c>
      <c r="BO264" s="36" t="str">
        <f t="shared" si="163"/>
        <v/>
      </c>
      <c r="BP264" s="36" t="str">
        <f t="shared" si="165"/>
        <v/>
      </c>
      <c r="BQ264" s="45" t="str">
        <f t="shared" si="164"/>
        <v/>
      </c>
    </row>
    <row r="265" spans="1:69" x14ac:dyDescent="0.3">
      <c r="A265" s="17">
        <v>263</v>
      </c>
      <c r="B265" s="18"/>
      <c r="C265" s="18"/>
      <c r="D265" s="19"/>
      <c r="E265" s="20"/>
      <c r="F265" s="21"/>
      <c r="G265" s="22"/>
      <c r="H265" s="31">
        <v>80</v>
      </c>
      <c r="I265" s="25">
        <v>20</v>
      </c>
      <c r="J265" s="40"/>
      <c r="K265" s="36" t="str">
        <f t="shared" si="133"/>
        <v/>
      </c>
      <c r="L265" s="18"/>
      <c r="M265" s="36" t="str">
        <f t="shared" si="134"/>
        <v/>
      </c>
      <c r="N265" s="36" t="str">
        <f t="shared" si="135"/>
        <v/>
      </c>
      <c r="O265" s="35" t="str">
        <f>IFERROR(VLOOKUP(N265,INSTRUCTION!$J$1:$K$101,2),"")</f>
        <v/>
      </c>
      <c r="P265" s="36" t="str">
        <f t="shared" si="136"/>
        <v/>
      </c>
      <c r="Q265" s="37" t="str">
        <f t="shared" si="137"/>
        <v/>
      </c>
      <c r="R265" s="36" t="str">
        <f t="shared" si="138"/>
        <v/>
      </c>
      <c r="S265" s="18"/>
      <c r="T265" s="36" t="str">
        <f t="shared" si="139"/>
        <v/>
      </c>
      <c r="U265" s="18"/>
      <c r="V265" s="36" t="str">
        <f t="shared" si="140"/>
        <v/>
      </c>
      <c r="W265" s="36" t="str">
        <f t="shared" si="141"/>
        <v/>
      </c>
      <c r="X265" s="35" t="str">
        <f>IFERROR(VLOOKUP(W265,INSTRUCTION!$J$1:$K$101,2),"")</f>
        <v/>
      </c>
      <c r="Y265" s="36" t="str">
        <f t="shared" si="142"/>
        <v/>
      </c>
      <c r="Z265" s="18"/>
      <c r="AA265" s="18"/>
      <c r="AB265" s="36" t="str">
        <f t="shared" si="143"/>
        <v/>
      </c>
      <c r="AC265" s="18"/>
      <c r="AD265" s="36" t="str">
        <f t="shared" si="144"/>
        <v/>
      </c>
      <c r="AE265" s="18"/>
      <c r="AF265" s="36" t="str">
        <f t="shared" si="145"/>
        <v/>
      </c>
      <c r="AG265" s="36" t="str">
        <f t="shared" si="146"/>
        <v/>
      </c>
      <c r="AH265" s="35" t="str">
        <f>IFERROR(VLOOKUP(AG265,INSTRUCTION!$J$1:$K$101,2),"")</f>
        <v/>
      </c>
      <c r="AI265" s="36" t="str">
        <f t="shared" si="147"/>
        <v/>
      </c>
      <c r="AJ265" s="18"/>
      <c r="AK265" s="18"/>
      <c r="AL265" s="36" t="str">
        <f t="shared" si="148"/>
        <v/>
      </c>
      <c r="AM265" s="40"/>
      <c r="AN265" s="36" t="str">
        <f t="shared" si="149"/>
        <v/>
      </c>
      <c r="AO265" s="18"/>
      <c r="AP265" s="36" t="str">
        <f t="shared" si="150"/>
        <v/>
      </c>
      <c r="AQ265" s="36" t="str">
        <f t="shared" si="151"/>
        <v/>
      </c>
      <c r="AR265" s="35" t="str">
        <f>IFERROR(VLOOKUP(AQ265,INSTRUCTION!$J$1:$K$101,2),"")</f>
        <v/>
      </c>
      <c r="AS265" s="36" t="str">
        <f t="shared" si="152"/>
        <v/>
      </c>
      <c r="AT265" s="18"/>
      <c r="AU265" s="18"/>
      <c r="AV265" s="36" t="str">
        <f t="shared" si="153"/>
        <v/>
      </c>
      <c r="AW265" s="18"/>
      <c r="AX265" s="36" t="str">
        <f t="shared" si="154"/>
        <v/>
      </c>
      <c r="AY265" s="18"/>
      <c r="AZ265" s="36" t="str">
        <f t="shared" si="155"/>
        <v/>
      </c>
      <c r="BA265" s="36" t="str">
        <f t="shared" si="156"/>
        <v/>
      </c>
      <c r="BB265" s="35" t="str">
        <f>IFERROR(VLOOKUP(BA265,INSTRUCTION!$J$1:$K$101,2),"")</f>
        <v/>
      </c>
      <c r="BC265" s="36" t="str">
        <f t="shared" si="157"/>
        <v/>
      </c>
      <c r="BD265" s="18"/>
      <c r="BE265" s="40"/>
      <c r="BF265" s="36" t="str">
        <f t="shared" si="158"/>
        <v/>
      </c>
      <c r="BG265" s="18"/>
      <c r="BH265" s="36" t="str">
        <f t="shared" si="159"/>
        <v/>
      </c>
      <c r="BI265" s="18"/>
      <c r="BJ265" s="36" t="str">
        <f t="shared" si="160"/>
        <v/>
      </c>
      <c r="BK265" s="36" t="str">
        <f t="shared" si="161"/>
        <v/>
      </c>
      <c r="BL265" s="35" t="str">
        <f>IFERROR(VLOOKUP(BK265,INSTRUCTION!$J$1:$K$101,2),"")</f>
        <v/>
      </c>
      <c r="BM265" s="36" t="str">
        <f t="shared" si="162"/>
        <v/>
      </c>
      <c r="BN265" s="36" t="str">
        <f>IFERROR(SUMPRODUCT(LARGE((N265,W265,AG265,AQ265,BA265,BK265),{1,2,3,4,5})),"")</f>
        <v/>
      </c>
      <c r="BO265" s="36" t="str">
        <f t="shared" si="163"/>
        <v/>
      </c>
      <c r="BP265" s="36" t="str">
        <f t="shared" si="165"/>
        <v/>
      </c>
      <c r="BQ265" s="45" t="str">
        <f t="shared" si="164"/>
        <v/>
      </c>
    </row>
    <row r="266" spans="1:69" x14ac:dyDescent="0.3">
      <c r="A266" s="17">
        <v>264</v>
      </c>
      <c r="B266" s="18"/>
      <c r="C266" s="18"/>
      <c r="D266" s="19"/>
      <c r="E266" s="20"/>
      <c r="F266" s="21"/>
      <c r="G266" s="22"/>
      <c r="H266" s="31">
        <v>80</v>
      </c>
      <c r="I266" s="25">
        <v>20</v>
      </c>
      <c r="J266" s="40"/>
      <c r="K266" s="36" t="str">
        <f t="shared" si="133"/>
        <v/>
      </c>
      <c r="L266" s="18"/>
      <c r="M266" s="36" t="str">
        <f t="shared" si="134"/>
        <v/>
      </c>
      <c r="N266" s="36" t="str">
        <f t="shared" si="135"/>
        <v/>
      </c>
      <c r="O266" s="35" t="str">
        <f>IFERROR(VLOOKUP(N266,INSTRUCTION!$J$1:$K$101,2),"")</f>
        <v/>
      </c>
      <c r="P266" s="36" t="str">
        <f t="shared" si="136"/>
        <v/>
      </c>
      <c r="Q266" s="37" t="str">
        <f t="shared" si="137"/>
        <v/>
      </c>
      <c r="R266" s="36" t="str">
        <f t="shared" si="138"/>
        <v/>
      </c>
      <c r="S266" s="18"/>
      <c r="T266" s="36" t="str">
        <f t="shared" si="139"/>
        <v/>
      </c>
      <c r="U266" s="18"/>
      <c r="V266" s="36" t="str">
        <f t="shared" si="140"/>
        <v/>
      </c>
      <c r="W266" s="36" t="str">
        <f t="shared" si="141"/>
        <v/>
      </c>
      <c r="X266" s="35" t="str">
        <f>IFERROR(VLOOKUP(W266,INSTRUCTION!$J$1:$K$101,2),"")</f>
        <v/>
      </c>
      <c r="Y266" s="36" t="str">
        <f t="shared" si="142"/>
        <v/>
      </c>
      <c r="Z266" s="18"/>
      <c r="AA266" s="18"/>
      <c r="AB266" s="36" t="str">
        <f t="shared" si="143"/>
        <v/>
      </c>
      <c r="AC266" s="18"/>
      <c r="AD266" s="36" t="str">
        <f t="shared" si="144"/>
        <v/>
      </c>
      <c r="AE266" s="18"/>
      <c r="AF266" s="36" t="str">
        <f t="shared" si="145"/>
        <v/>
      </c>
      <c r="AG266" s="36" t="str">
        <f t="shared" si="146"/>
        <v/>
      </c>
      <c r="AH266" s="35" t="str">
        <f>IFERROR(VLOOKUP(AG266,INSTRUCTION!$J$1:$K$101,2),"")</f>
        <v/>
      </c>
      <c r="AI266" s="36" t="str">
        <f t="shared" si="147"/>
        <v/>
      </c>
      <c r="AJ266" s="18"/>
      <c r="AK266" s="18"/>
      <c r="AL266" s="36" t="str">
        <f t="shared" si="148"/>
        <v/>
      </c>
      <c r="AM266" s="40"/>
      <c r="AN266" s="36" t="str">
        <f t="shared" si="149"/>
        <v/>
      </c>
      <c r="AO266" s="18"/>
      <c r="AP266" s="36" t="str">
        <f t="shared" si="150"/>
        <v/>
      </c>
      <c r="AQ266" s="36" t="str">
        <f t="shared" si="151"/>
        <v/>
      </c>
      <c r="AR266" s="35" t="str">
        <f>IFERROR(VLOOKUP(AQ266,INSTRUCTION!$J$1:$K$101,2),"")</f>
        <v/>
      </c>
      <c r="AS266" s="36" t="str">
        <f t="shared" si="152"/>
        <v/>
      </c>
      <c r="AT266" s="18"/>
      <c r="AU266" s="18"/>
      <c r="AV266" s="36" t="str">
        <f t="shared" si="153"/>
        <v/>
      </c>
      <c r="AW266" s="18"/>
      <c r="AX266" s="36" t="str">
        <f t="shared" si="154"/>
        <v/>
      </c>
      <c r="AY266" s="18"/>
      <c r="AZ266" s="36" t="str">
        <f t="shared" si="155"/>
        <v/>
      </c>
      <c r="BA266" s="36" t="str">
        <f t="shared" si="156"/>
        <v/>
      </c>
      <c r="BB266" s="35" t="str">
        <f>IFERROR(VLOOKUP(BA266,INSTRUCTION!$J$1:$K$101,2),"")</f>
        <v/>
      </c>
      <c r="BC266" s="36" t="str">
        <f t="shared" si="157"/>
        <v/>
      </c>
      <c r="BD266" s="18"/>
      <c r="BE266" s="40"/>
      <c r="BF266" s="36" t="str">
        <f t="shared" si="158"/>
        <v/>
      </c>
      <c r="BG266" s="18"/>
      <c r="BH266" s="36" t="str">
        <f t="shared" si="159"/>
        <v/>
      </c>
      <c r="BI266" s="18"/>
      <c r="BJ266" s="36" t="str">
        <f t="shared" si="160"/>
        <v/>
      </c>
      <c r="BK266" s="36" t="str">
        <f t="shared" si="161"/>
        <v/>
      </c>
      <c r="BL266" s="35" t="str">
        <f>IFERROR(VLOOKUP(BK266,INSTRUCTION!$J$1:$K$101,2),"")</f>
        <v/>
      </c>
      <c r="BM266" s="36" t="str">
        <f t="shared" si="162"/>
        <v/>
      </c>
      <c r="BN266" s="36" t="str">
        <f>IFERROR(SUMPRODUCT(LARGE((N266,W266,AG266,AQ266,BA266,BK266),{1,2,3,4,5})),"")</f>
        <v/>
      </c>
      <c r="BO266" s="36" t="str">
        <f t="shared" si="163"/>
        <v/>
      </c>
      <c r="BP266" s="36" t="str">
        <f t="shared" si="165"/>
        <v/>
      </c>
      <c r="BQ266" s="45" t="str">
        <f t="shared" si="164"/>
        <v/>
      </c>
    </row>
    <row r="267" spans="1:69" x14ac:dyDescent="0.3">
      <c r="A267" s="17">
        <v>265</v>
      </c>
      <c r="B267" s="18"/>
      <c r="C267" s="18"/>
      <c r="D267" s="19"/>
      <c r="E267" s="20"/>
      <c r="F267" s="21"/>
      <c r="G267" s="22"/>
      <c r="H267" s="31">
        <v>80</v>
      </c>
      <c r="I267" s="25">
        <v>20</v>
      </c>
      <c r="J267" s="40"/>
      <c r="K267" s="36" t="str">
        <f t="shared" si="133"/>
        <v/>
      </c>
      <c r="L267" s="18"/>
      <c r="M267" s="36" t="str">
        <f t="shared" si="134"/>
        <v/>
      </c>
      <c r="N267" s="36" t="str">
        <f t="shared" si="135"/>
        <v/>
      </c>
      <c r="O267" s="35" t="str">
        <f>IFERROR(VLOOKUP(N267,INSTRUCTION!$J$1:$K$101,2),"")</f>
        <v/>
      </c>
      <c r="P267" s="36" t="str">
        <f t="shared" si="136"/>
        <v/>
      </c>
      <c r="Q267" s="37" t="str">
        <f t="shared" si="137"/>
        <v/>
      </c>
      <c r="R267" s="36" t="str">
        <f t="shared" si="138"/>
        <v/>
      </c>
      <c r="S267" s="18"/>
      <c r="T267" s="36" t="str">
        <f t="shared" si="139"/>
        <v/>
      </c>
      <c r="U267" s="18"/>
      <c r="V267" s="36" t="str">
        <f t="shared" si="140"/>
        <v/>
      </c>
      <c r="W267" s="36" t="str">
        <f t="shared" si="141"/>
        <v/>
      </c>
      <c r="X267" s="35" t="str">
        <f>IFERROR(VLOOKUP(W267,INSTRUCTION!$J$1:$K$101,2),"")</f>
        <v/>
      </c>
      <c r="Y267" s="36" t="str">
        <f t="shared" si="142"/>
        <v/>
      </c>
      <c r="Z267" s="18"/>
      <c r="AA267" s="18"/>
      <c r="AB267" s="36" t="str">
        <f t="shared" si="143"/>
        <v/>
      </c>
      <c r="AC267" s="18"/>
      <c r="AD267" s="36" t="str">
        <f t="shared" si="144"/>
        <v/>
      </c>
      <c r="AE267" s="18"/>
      <c r="AF267" s="36" t="str">
        <f t="shared" si="145"/>
        <v/>
      </c>
      <c r="AG267" s="36" t="str">
        <f t="shared" si="146"/>
        <v/>
      </c>
      <c r="AH267" s="35" t="str">
        <f>IFERROR(VLOOKUP(AG267,INSTRUCTION!$J$1:$K$101,2),"")</f>
        <v/>
      </c>
      <c r="AI267" s="36" t="str">
        <f t="shared" si="147"/>
        <v/>
      </c>
      <c r="AJ267" s="18"/>
      <c r="AK267" s="18"/>
      <c r="AL267" s="36" t="str">
        <f t="shared" si="148"/>
        <v/>
      </c>
      <c r="AM267" s="40"/>
      <c r="AN267" s="36" t="str">
        <f t="shared" si="149"/>
        <v/>
      </c>
      <c r="AO267" s="18"/>
      <c r="AP267" s="36" t="str">
        <f t="shared" si="150"/>
        <v/>
      </c>
      <c r="AQ267" s="36" t="str">
        <f t="shared" si="151"/>
        <v/>
      </c>
      <c r="AR267" s="35" t="str">
        <f>IFERROR(VLOOKUP(AQ267,INSTRUCTION!$J$1:$K$101,2),"")</f>
        <v/>
      </c>
      <c r="AS267" s="36" t="str">
        <f t="shared" si="152"/>
        <v/>
      </c>
      <c r="AT267" s="18"/>
      <c r="AU267" s="18"/>
      <c r="AV267" s="36" t="str">
        <f t="shared" si="153"/>
        <v/>
      </c>
      <c r="AW267" s="18"/>
      <c r="AX267" s="36" t="str">
        <f t="shared" si="154"/>
        <v/>
      </c>
      <c r="AY267" s="18"/>
      <c r="AZ267" s="36" t="str">
        <f t="shared" si="155"/>
        <v/>
      </c>
      <c r="BA267" s="36" t="str">
        <f t="shared" si="156"/>
        <v/>
      </c>
      <c r="BB267" s="35" t="str">
        <f>IFERROR(VLOOKUP(BA267,INSTRUCTION!$J$1:$K$101,2),"")</f>
        <v/>
      </c>
      <c r="BC267" s="36" t="str">
        <f t="shared" si="157"/>
        <v/>
      </c>
      <c r="BD267" s="18"/>
      <c r="BE267" s="40"/>
      <c r="BF267" s="36" t="str">
        <f t="shared" si="158"/>
        <v/>
      </c>
      <c r="BG267" s="18"/>
      <c r="BH267" s="36" t="str">
        <f t="shared" si="159"/>
        <v/>
      </c>
      <c r="BI267" s="18"/>
      <c r="BJ267" s="36" t="str">
        <f t="shared" si="160"/>
        <v/>
      </c>
      <c r="BK267" s="36" t="str">
        <f t="shared" si="161"/>
        <v/>
      </c>
      <c r="BL267" s="35" t="str">
        <f>IFERROR(VLOOKUP(BK267,INSTRUCTION!$J$1:$K$101,2),"")</f>
        <v/>
      </c>
      <c r="BM267" s="36" t="str">
        <f t="shared" si="162"/>
        <v/>
      </c>
      <c r="BN267" s="36" t="str">
        <f>IFERROR(SUMPRODUCT(LARGE((N267,W267,AG267,AQ267,BA267,BK267),{1,2,3,4,5})),"")</f>
        <v/>
      </c>
      <c r="BO267" s="36" t="str">
        <f t="shared" si="163"/>
        <v/>
      </c>
      <c r="BP267" s="36" t="str">
        <f t="shared" si="165"/>
        <v/>
      </c>
      <c r="BQ267" s="45" t="str">
        <f t="shared" si="164"/>
        <v/>
      </c>
    </row>
    <row r="268" spans="1:69" x14ac:dyDescent="0.3">
      <c r="A268" s="17">
        <v>266</v>
      </c>
      <c r="B268" s="18"/>
      <c r="C268" s="18"/>
      <c r="D268" s="19"/>
      <c r="E268" s="20"/>
      <c r="F268" s="21"/>
      <c r="G268" s="22"/>
      <c r="H268" s="31">
        <v>80</v>
      </c>
      <c r="I268" s="25">
        <v>20</v>
      </c>
      <c r="J268" s="40"/>
      <c r="K268" s="36" t="str">
        <f t="shared" si="133"/>
        <v/>
      </c>
      <c r="L268" s="18"/>
      <c r="M268" s="36" t="str">
        <f t="shared" si="134"/>
        <v/>
      </c>
      <c r="N268" s="36" t="str">
        <f t="shared" si="135"/>
        <v/>
      </c>
      <c r="O268" s="35" t="str">
        <f>IFERROR(VLOOKUP(N268,INSTRUCTION!$J$1:$K$101,2),"")</f>
        <v/>
      </c>
      <c r="P268" s="36" t="str">
        <f t="shared" si="136"/>
        <v/>
      </c>
      <c r="Q268" s="37" t="str">
        <f t="shared" si="137"/>
        <v/>
      </c>
      <c r="R268" s="36" t="str">
        <f t="shared" si="138"/>
        <v/>
      </c>
      <c r="S268" s="18"/>
      <c r="T268" s="36" t="str">
        <f t="shared" si="139"/>
        <v/>
      </c>
      <c r="U268" s="18"/>
      <c r="V268" s="36" t="str">
        <f t="shared" si="140"/>
        <v/>
      </c>
      <c r="W268" s="36" t="str">
        <f t="shared" si="141"/>
        <v/>
      </c>
      <c r="X268" s="35" t="str">
        <f>IFERROR(VLOOKUP(W268,INSTRUCTION!$J$1:$K$101,2),"")</f>
        <v/>
      </c>
      <c r="Y268" s="36" t="str">
        <f t="shared" si="142"/>
        <v/>
      </c>
      <c r="Z268" s="18"/>
      <c r="AA268" s="18"/>
      <c r="AB268" s="36" t="str">
        <f t="shared" si="143"/>
        <v/>
      </c>
      <c r="AC268" s="18"/>
      <c r="AD268" s="36" t="str">
        <f t="shared" si="144"/>
        <v/>
      </c>
      <c r="AE268" s="18"/>
      <c r="AF268" s="36" t="str">
        <f t="shared" si="145"/>
        <v/>
      </c>
      <c r="AG268" s="36" t="str">
        <f t="shared" si="146"/>
        <v/>
      </c>
      <c r="AH268" s="35" t="str">
        <f>IFERROR(VLOOKUP(AG268,INSTRUCTION!$J$1:$K$101,2),"")</f>
        <v/>
      </c>
      <c r="AI268" s="36" t="str">
        <f t="shared" si="147"/>
        <v/>
      </c>
      <c r="AJ268" s="18"/>
      <c r="AK268" s="18"/>
      <c r="AL268" s="36" t="str">
        <f t="shared" si="148"/>
        <v/>
      </c>
      <c r="AM268" s="40"/>
      <c r="AN268" s="36" t="str">
        <f t="shared" si="149"/>
        <v/>
      </c>
      <c r="AO268" s="18"/>
      <c r="AP268" s="36" t="str">
        <f t="shared" si="150"/>
        <v/>
      </c>
      <c r="AQ268" s="36" t="str">
        <f t="shared" si="151"/>
        <v/>
      </c>
      <c r="AR268" s="35" t="str">
        <f>IFERROR(VLOOKUP(AQ268,INSTRUCTION!$J$1:$K$101,2),"")</f>
        <v/>
      </c>
      <c r="AS268" s="36" t="str">
        <f t="shared" si="152"/>
        <v/>
      </c>
      <c r="AT268" s="18"/>
      <c r="AU268" s="18"/>
      <c r="AV268" s="36" t="str">
        <f t="shared" si="153"/>
        <v/>
      </c>
      <c r="AW268" s="18"/>
      <c r="AX268" s="36" t="str">
        <f t="shared" si="154"/>
        <v/>
      </c>
      <c r="AY268" s="18"/>
      <c r="AZ268" s="36" t="str">
        <f t="shared" si="155"/>
        <v/>
      </c>
      <c r="BA268" s="36" t="str">
        <f t="shared" si="156"/>
        <v/>
      </c>
      <c r="BB268" s="35" t="str">
        <f>IFERROR(VLOOKUP(BA268,INSTRUCTION!$J$1:$K$101,2),"")</f>
        <v/>
      </c>
      <c r="BC268" s="36" t="str">
        <f t="shared" si="157"/>
        <v/>
      </c>
      <c r="BD268" s="18"/>
      <c r="BE268" s="40"/>
      <c r="BF268" s="36" t="str">
        <f t="shared" si="158"/>
        <v/>
      </c>
      <c r="BG268" s="18"/>
      <c r="BH268" s="36" t="str">
        <f t="shared" si="159"/>
        <v/>
      </c>
      <c r="BI268" s="18"/>
      <c r="BJ268" s="36" t="str">
        <f t="shared" si="160"/>
        <v/>
      </c>
      <c r="BK268" s="36" t="str">
        <f t="shared" si="161"/>
        <v/>
      </c>
      <c r="BL268" s="35" t="str">
        <f>IFERROR(VLOOKUP(BK268,INSTRUCTION!$J$1:$K$101,2),"")</f>
        <v/>
      </c>
      <c r="BM268" s="36" t="str">
        <f t="shared" si="162"/>
        <v/>
      </c>
      <c r="BN268" s="36" t="str">
        <f>IFERROR(SUMPRODUCT(LARGE((N268,W268,AG268,AQ268,BA268,BK268),{1,2,3,4,5})),"")</f>
        <v/>
      </c>
      <c r="BO268" s="36" t="str">
        <f t="shared" si="163"/>
        <v/>
      </c>
      <c r="BP268" s="36" t="str">
        <f t="shared" si="165"/>
        <v/>
      </c>
      <c r="BQ268" s="45" t="str">
        <f t="shared" si="164"/>
        <v/>
      </c>
    </row>
    <row r="269" spans="1:69" x14ac:dyDescent="0.3">
      <c r="A269" s="17">
        <v>267</v>
      </c>
      <c r="B269" s="18"/>
      <c r="C269" s="18"/>
      <c r="D269" s="19"/>
      <c r="E269" s="20"/>
      <c r="F269" s="21"/>
      <c r="G269" s="22"/>
      <c r="H269" s="31">
        <v>80</v>
      </c>
      <c r="I269" s="25">
        <v>20</v>
      </c>
      <c r="J269" s="40"/>
      <c r="K269" s="36" t="str">
        <f t="shared" si="133"/>
        <v/>
      </c>
      <c r="L269" s="18"/>
      <c r="M269" s="36" t="str">
        <f t="shared" si="134"/>
        <v/>
      </c>
      <c r="N269" s="36" t="str">
        <f t="shared" si="135"/>
        <v/>
      </c>
      <c r="O269" s="35" t="str">
        <f>IFERROR(VLOOKUP(N269,INSTRUCTION!$J$1:$K$101,2),"")</f>
        <v/>
      </c>
      <c r="P269" s="36" t="str">
        <f t="shared" si="136"/>
        <v/>
      </c>
      <c r="Q269" s="37" t="str">
        <f t="shared" si="137"/>
        <v/>
      </c>
      <c r="R269" s="36" t="str">
        <f t="shared" si="138"/>
        <v/>
      </c>
      <c r="S269" s="18"/>
      <c r="T269" s="36" t="str">
        <f t="shared" si="139"/>
        <v/>
      </c>
      <c r="U269" s="18"/>
      <c r="V269" s="36" t="str">
        <f t="shared" si="140"/>
        <v/>
      </c>
      <c r="W269" s="36" t="str">
        <f t="shared" si="141"/>
        <v/>
      </c>
      <c r="X269" s="35" t="str">
        <f>IFERROR(VLOOKUP(W269,INSTRUCTION!$J$1:$K$101,2),"")</f>
        <v/>
      </c>
      <c r="Y269" s="36" t="str">
        <f t="shared" si="142"/>
        <v/>
      </c>
      <c r="Z269" s="18"/>
      <c r="AA269" s="18"/>
      <c r="AB269" s="36" t="str">
        <f t="shared" si="143"/>
        <v/>
      </c>
      <c r="AC269" s="18"/>
      <c r="AD269" s="36" t="str">
        <f t="shared" si="144"/>
        <v/>
      </c>
      <c r="AE269" s="18"/>
      <c r="AF269" s="36" t="str">
        <f t="shared" si="145"/>
        <v/>
      </c>
      <c r="AG269" s="36" t="str">
        <f t="shared" si="146"/>
        <v/>
      </c>
      <c r="AH269" s="35" t="str">
        <f>IFERROR(VLOOKUP(AG269,INSTRUCTION!$J$1:$K$101,2),"")</f>
        <v/>
      </c>
      <c r="AI269" s="36" t="str">
        <f t="shared" si="147"/>
        <v/>
      </c>
      <c r="AJ269" s="18"/>
      <c r="AK269" s="18"/>
      <c r="AL269" s="36" t="str">
        <f t="shared" si="148"/>
        <v/>
      </c>
      <c r="AM269" s="40"/>
      <c r="AN269" s="36" t="str">
        <f t="shared" si="149"/>
        <v/>
      </c>
      <c r="AO269" s="18"/>
      <c r="AP269" s="36" t="str">
        <f t="shared" si="150"/>
        <v/>
      </c>
      <c r="AQ269" s="36" t="str">
        <f t="shared" si="151"/>
        <v/>
      </c>
      <c r="AR269" s="35" t="str">
        <f>IFERROR(VLOOKUP(AQ269,INSTRUCTION!$J$1:$K$101,2),"")</f>
        <v/>
      </c>
      <c r="AS269" s="36" t="str">
        <f t="shared" si="152"/>
        <v/>
      </c>
      <c r="AT269" s="18"/>
      <c r="AU269" s="18"/>
      <c r="AV269" s="36" t="str">
        <f t="shared" si="153"/>
        <v/>
      </c>
      <c r="AW269" s="18"/>
      <c r="AX269" s="36" t="str">
        <f t="shared" si="154"/>
        <v/>
      </c>
      <c r="AY269" s="18"/>
      <c r="AZ269" s="36" t="str">
        <f t="shared" si="155"/>
        <v/>
      </c>
      <c r="BA269" s="36" t="str">
        <f t="shared" si="156"/>
        <v/>
      </c>
      <c r="BB269" s="35" t="str">
        <f>IFERROR(VLOOKUP(BA269,INSTRUCTION!$J$1:$K$101,2),"")</f>
        <v/>
      </c>
      <c r="BC269" s="36" t="str">
        <f t="shared" si="157"/>
        <v/>
      </c>
      <c r="BD269" s="18"/>
      <c r="BE269" s="40"/>
      <c r="BF269" s="36" t="str">
        <f t="shared" si="158"/>
        <v/>
      </c>
      <c r="BG269" s="18"/>
      <c r="BH269" s="36" t="str">
        <f t="shared" si="159"/>
        <v/>
      </c>
      <c r="BI269" s="18"/>
      <c r="BJ269" s="36" t="str">
        <f t="shared" si="160"/>
        <v/>
      </c>
      <c r="BK269" s="36" t="str">
        <f t="shared" si="161"/>
        <v/>
      </c>
      <c r="BL269" s="35" t="str">
        <f>IFERROR(VLOOKUP(BK269,INSTRUCTION!$J$1:$K$101,2),"")</f>
        <v/>
      </c>
      <c r="BM269" s="36" t="str">
        <f t="shared" si="162"/>
        <v/>
      </c>
      <c r="BN269" s="36" t="str">
        <f>IFERROR(SUMPRODUCT(LARGE((N269,W269,AG269,AQ269,BA269,BK269),{1,2,3,4,5})),"")</f>
        <v/>
      </c>
      <c r="BO269" s="36" t="str">
        <f t="shared" si="163"/>
        <v/>
      </c>
      <c r="BP269" s="36" t="str">
        <f t="shared" si="165"/>
        <v/>
      </c>
      <c r="BQ269" s="45" t="str">
        <f t="shared" si="164"/>
        <v/>
      </c>
    </row>
    <row r="270" spans="1:69" x14ac:dyDescent="0.3">
      <c r="A270" s="17">
        <v>268</v>
      </c>
      <c r="B270" s="18"/>
      <c r="C270" s="18"/>
      <c r="D270" s="19"/>
      <c r="E270" s="20"/>
      <c r="F270" s="21"/>
      <c r="G270" s="22"/>
      <c r="H270" s="31">
        <v>80</v>
      </c>
      <c r="I270" s="25">
        <v>20</v>
      </c>
      <c r="J270" s="40"/>
      <c r="K270" s="36" t="str">
        <f t="shared" si="133"/>
        <v/>
      </c>
      <c r="L270" s="18"/>
      <c r="M270" s="36" t="str">
        <f t="shared" si="134"/>
        <v/>
      </c>
      <c r="N270" s="36" t="str">
        <f t="shared" si="135"/>
        <v/>
      </c>
      <c r="O270" s="35" t="str">
        <f>IFERROR(VLOOKUP(N270,INSTRUCTION!$J$1:$K$101,2),"")</f>
        <v/>
      </c>
      <c r="P270" s="36" t="str">
        <f t="shared" si="136"/>
        <v/>
      </c>
      <c r="Q270" s="37" t="str">
        <f t="shared" si="137"/>
        <v/>
      </c>
      <c r="R270" s="36" t="str">
        <f t="shared" si="138"/>
        <v/>
      </c>
      <c r="S270" s="18"/>
      <c r="T270" s="36" t="str">
        <f t="shared" si="139"/>
        <v/>
      </c>
      <c r="U270" s="18"/>
      <c r="V270" s="36" t="str">
        <f t="shared" si="140"/>
        <v/>
      </c>
      <c r="W270" s="36" t="str">
        <f t="shared" si="141"/>
        <v/>
      </c>
      <c r="X270" s="35" t="str">
        <f>IFERROR(VLOOKUP(W270,INSTRUCTION!$J$1:$K$101,2),"")</f>
        <v/>
      </c>
      <c r="Y270" s="36" t="str">
        <f t="shared" si="142"/>
        <v/>
      </c>
      <c r="Z270" s="18"/>
      <c r="AA270" s="18"/>
      <c r="AB270" s="36" t="str">
        <f t="shared" si="143"/>
        <v/>
      </c>
      <c r="AC270" s="18"/>
      <c r="AD270" s="36" t="str">
        <f t="shared" si="144"/>
        <v/>
      </c>
      <c r="AE270" s="18"/>
      <c r="AF270" s="36" t="str">
        <f t="shared" si="145"/>
        <v/>
      </c>
      <c r="AG270" s="36" t="str">
        <f t="shared" si="146"/>
        <v/>
      </c>
      <c r="AH270" s="35" t="str">
        <f>IFERROR(VLOOKUP(AG270,INSTRUCTION!$J$1:$K$101,2),"")</f>
        <v/>
      </c>
      <c r="AI270" s="36" t="str">
        <f t="shared" si="147"/>
        <v/>
      </c>
      <c r="AJ270" s="18"/>
      <c r="AK270" s="18"/>
      <c r="AL270" s="36" t="str">
        <f t="shared" si="148"/>
        <v/>
      </c>
      <c r="AM270" s="40"/>
      <c r="AN270" s="36" t="str">
        <f t="shared" si="149"/>
        <v/>
      </c>
      <c r="AO270" s="18"/>
      <c r="AP270" s="36" t="str">
        <f t="shared" si="150"/>
        <v/>
      </c>
      <c r="AQ270" s="36" t="str">
        <f t="shared" si="151"/>
        <v/>
      </c>
      <c r="AR270" s="35" t="str">
        <f>IFERROR(VLOOKUP(AQ270,INSTRUCTION!$J$1:$K$101,2),"")</f>
        <v/>
      </c>
      <c r="AS270" s="36" t="str">
        <f t="shared" si="152"/>
        <v/>
      </c>
      <c r="AT270" s="18"/>
      <c r="AU270" s="18"/>
      <c r="AV270" s="36" t="str">
        <f t="shared" si="153"/>
        <v/>
      </c>
      <c r="AW270" s="18"/>
      <c r="AX270" s="36" t="str">
        <f t="shared" si="154"/>
        <v/>
      </c>
      <c r="AY270" s="18"/>
      <c r="AZ270" s="36" t="str">
        <f t="shared" si="155"/>
        <v/>
      </c>
      <c r="BA270" s="36" t="str">
        <f t="shared" si="156"/>
        <v/>
      </c>
      <c r="BB270" s="35" t="str">
        <f>IFERROR(VLOOKUP(BA270,INSTRUCTION!$J$1:$K$101,2),"")</f>
        <v/>
      </c>
      <c r="BC270" s="36" t="str">
        <f t="shared" si="157"/>
        <v/>
      </c>
      <c r="BD270" s="18"/>
      <c r="BE270" s="40"/>
      <c r="BF270" s="36" t="str">
        <f t="shared" si="158"/>
        <v/>
      </c>
      <c r="BG270" s="18"/>
      <c r="BH270" s="36" t="str">
        <f t="shared" si="159"/>
        <v/>
      </c>
      <c r="BI270" s="18"/>
      <c r="BJ270" s="36" t="str">
        <f t="shared" si="160"/>
        <v/>
      </c>
      <c r="BK270" s="36" t="str">
        <f t="shared" si="161"/>
        <v/>
      </c>
      <c r="BL270" s="35" t="str">
        <f>IFERROR(VLOOKUP(BK270,INSTRUCTION!$J$1:$K$101,2),"")</f>
        <v/>
      </c>
      <c r="BM270" s="36" t="str">
        <f t="shared" si="162"/>
        <v/>
      </c>
      <c r="BN270" s="36" t="str">
        <f>IFERROR(SUMPRODUCT(LARGE((N270,W270,AG270,AQ270,BA270,BK270),{1,2,3,4,5})),"")</f>
        <v/>
      </c>
      <c r="BO270" s="36" t="str">
        <f t="shared" si="163"/>
        <v/>
      </c>
      <c r="BP270" s="36" t="str">
        <f t="shared" si="165"/>
        <v/>
      </c>
      <c r="BQ270" s="45" t="str">
        <f t="shared" si="164"/>
        <v/>
      </c>
    </row>
    <row r="271" spans="1:69" x14ac:dyDescent="0.3">
      <c r="A271" s="17">
        <v>269</v>
      </c>
      <c r="B271" s="18"/>
      <c r="C271" s="18"/>
      <c r="D271" s="19"/>
      <c r="E271" s="20"/>
      <c r="F271" s="21"/>
      <c r="G271" s="22"/>
      <c r="H271" s="31">
        <v>80</v>
      </c>
      <c r="I271" s="25">
        <v>20</v>
      </c>
      <c r="J271" s="40"/>
      <c r="K271" s="36" t="str">
        <f t="shared" si="133"/>
        <v/>
      </c>
      <c r="L271" s="18"/>
      <c r="M271" s="36" t="str">
        <f t="shared" si="134"/>
        <v/>
      </c>
      <c r="N271" s="36" t="str">
        <f t="shared" si="135"/>
        <v/>
      </c>
      <c r="O271" s="35" t="str">
        <f>IFERROR(VLOOKUP(N271,INSTRUCTION!$J$1:$K$101,2),"")</f>
        <v/>
      </c>
      <c r="P271" s="36" t="str">
        <f t="shared" si="136"/>
        <v/>
      </c>
      <c r="Q271" s="37" t="str">
        <f t="shared" si="137"/>
        <v/>
      </c>
      <c r="R271" s="36" t="str">
        <f t="shared" si="138"/>
        <v/>
      </c>
      <c r="S271" s="18"/>
      <c r="T271" s="36" t="str">
        <f t="shared" si="139"/>
        <v/>
      </c>
      <c r="U271" s="18"/>
      <c r="V271" s="36" t="str">
        <f t="shared" si="140"/>
        <v/>
      </c>
      <c r="W271" s="36" t="str">
        <f t="shared" si="141"/>
        <v/>
      </c>
      <c r="X271" s="35" t="str">
        <f>IFERROR(VLOOKUP(W271,INSTRUCTION!$J$1:$K$101,2),"")</f>
        <v/>
      </c>
      <c r="Y271" s="36" t="str">
        <f t="shared" si="142"/>
        <v/>
      </c>
      <c r="Z271" s="18"/>
      <c r="AA271" s="18"/>
      <c r="AB271" s="36" t="str">
        <f t="shared" si="143"/>
        <v/>
      </c>
      <c r="AC271" s="18"/>
      <c r="AD271" s="36" t="str">
        <f t="shared" si="144"/>
        <v/>
      </c>
      <c r="AE271" s="18"/>
      <c r="AF271" s="36" t="str">
        <f t="shared" si="145"/>
        <v/>
      </c>
      <c r="AG271" s="36" t="str">
        <f t="shared" si="146"/>
        <v/>
      </c>
      <c r="AH271" s="35" t="str">
        <f>IFERROR(VLOOKUP(AG271,INSTRUCTION!$J$1:$K$101,2),"")</f>
        <v/>
      </c>
      <c r="AI271" s="36" t="str">
        <f t="shared" si="147"/>
        <v/>
      </c>
      <c r="AJ271" s="18"/>
      <c r="AK271" s="18"/>
      <c r="AL271" s="36" t="str">
        <f t="shared" si="148"/>
        <v/>
      </c>
      <c r="AM271" s="40"/>
      <c r="AN271" s="36" t="str">
        <f t="shared" si="149"/>
        <v/>
      </c>
      <c r="AO271" s="18"/>
      <c r="AP271" s="36" t="str">
        <f t="shared" si="150"/>
        <v/>
      </c>
      <c r="AQ271" s="36" t="str">
        <f t="shared" si="151"/>
        <v/>
      </c>
      <c r="AR271" s="35" t="str">
        <f>IFERROR(VLOOKUP(AQ271,INSTRUCTION!$J$1:$K$101,2),"")</f>
        <v/>
      </c>
      <c r="AS271" s="36" t="str">
        <f t="shared" si="152"/>
        <v/>
      </c>
      <c r="AT271" s="18"/>
      <c r="AU271" s="18"/>
      <c r="AV271" s="36" t="str">
        <f t="shared" si="153"/>
        <v/>
      </c>
      <c r="AW271" s="18"/>
      <c r="AX271" s="36" t="str">
        <f t="shared" si="154"/>
        <v/>
      </c>
      <c r="AY271" s="18"/>
      <c r="AZ271" s="36" t="str">
        <f t="shared" si="155"/>
        <v/>
      </c>
      <c r="BA271" s="36" t="str">
        <f t="shared" si="156"/>
        <v/>
      </c>
      <c r="BB271" s="35" t="str">
        <f>IFERROR(VLOOKUP(BA271,INSTRUCTION!$J$1:$K$101,2),"")</f>
        <v/>
      </c>
      <c r="BC271" s="36" t="str">
        <f t="shared" si="157"/>
        <v/>
      </c>
      <c r="BD271" s="18"/>
      <c r="BE271" s="40"/>
      <c r="BF271" s="36" t="str">
        <f t="shared" si="158"/>
        <v/>
      </c>
      <c r="BG271" s="18"/>
      <c r="BH271" s="36" t="str">
        <f t="shared" si="159"/>
        <v/>
      </c>
      <c r="BI271" s="18"/>
      <c r="BJ271" s="36" t="str">
        <f t="shared" si="160"/>
        <v/>
      </c>
      <c r="BK271" s="36" t="str">
        <f t="shared" si="161"/>
        <v/>
      </c>
      <c r="BL271" s="35" t="str">
        <f>IFERROR(VLOOKUP(BK271,INSTRUCTION!$J$1:$K$101,2),"")</f>
        <v/>
      </c>
      <c r="BM271" s="36" t="str">
        <f t="shared" si="162"/>
        <v/>
      </c>
      <c r="BN271" s="36" t="str">
        <f>IFERROR(SUMPRODUCT(LARGE((N271,W271,AG271,AQ271,BA271,BK271),{1,2,3,4,5})),"")</f>
        <v/>
      </c>
      <c r="BO271" s="36" t="str">
        <f t="shared" si="163"/>
        <v/>
      </c>
      <c r="BP271" s="36" t="str">
        <f t="shared" si="165"/>
        <v/>
      </c>
      <c r="BQ271" s="45" t="str">
        <f t="shared" si="164"/>
        <v/>
      </c>
    </row>
    <row r="272" spans="1:69" x14ac:dyDescent="0.3">
      <c r="A272" s="17">
        <v>270</v>
      </c>
      <c r="B272" s="18"/>
      <c r="C272" s="18"/>
      <c r="D272" s="19"/>
      <c r="E272" s="20"/>
      <c r="F272" s="21"/>
      <c r="G272" s="22"/>
      <c r="H272" s="31">
        <v>80</v>
      </c>
      <c r="I272" s="25">
        <v>20</v>
      </c>
      <c r="J272" s="40"/>
      <c r="K272" s="36" t="str">
        <f t="shared" si="133"/>
        <v/>
      </c>
      <c r="L272" s="18"/>
      <c r="M272" s="36" t="str">
        <f t="shared" si="134"/>
        <v/>
      </c>
      <c r="N272" s="36" t="str">
        <f t="shared" si="135"/>
        <v/>
      </c>
      <c r="O272" s="35" t="str">
        <f>IFERROR(VLOOKUP(N272,INSTRUCTION!$J$1:$K$101,2),"")</f>
        <v/>
      </c>
      <c r="P272" s="36" t="str">
        <f t="shared" si="136"/>
        <v/>
      </c>
      <c r="Q272" s="37" t="str">
        <f t="shared" si="137"/>
        <v/>
      </c>
      <c r="R272" s="36" t="str">
        <f t="shared" si="138"/>
        <v/>
      </c>
      <c r="S272" s="18"/>
      <c r="T272" s="36" t="str">
        <f t="shared" si="139"/>
        <v/>
      </c>
      <c r="U272" s="18"/>
      <c r="V272" s="36" t="str">
        <f t="shared" si="140"/>
        <v/>
      </c>
      <c r="W272" s="36" t="str">
        <f t="shared" si="141"/>
        <v/>
      </c>
      <c r="X272" s="35" t="str">
        <f>IFERROR(VLOOKUP(W272,INSTRUCTION!$J$1:$K$101,2),"")</f>
        <v/>
      </c>
      <c r="Y272" s="36" t="str">
        <f t="shared" si="142"/>
        <v/>
      </c>
      <c r="Z272" s="18"/>
      <c r="AA272" s="18"/>
      <c r="AB272" s="36" t="str">
        <f t="shared" si="143"/>
        <v/>
      </c>
      <c r="AC272" s="18"/>
      <c r="AD272" s="36" t="str">
        <f t="shared" si="144"/>
        <v/>
      </c>
      <c r="AE272" s="18"/>
      <c r="AF272" s="36" t="str">
        <f t="shared" si="145"/>
        <v/>
      </c>
      <c r="AG272" s="36" t="str">
        <f t="shared" si="146"/>
        <v/>
      </c>
      <c r="AH272" s="35" t="str">
        <f>IFERROR(VLOOKUP(AG272,INSTRUCTION!$J$1:$K$101,2),"")</f>
        <v/>
      </c>
      <c r="AI272" s="36" t="str">
        <f t="shared" si="147"/>
        <v/>
      </c>
      <c r="AJ272" s="18"/>
      <c r="AK272" s="18"/>
      <c r="AL272" s="36" t="str">
        <f t="shared" si="148"/>
        <v/>
      </c>
      <c r="AM272" s="40"/>
      <c r="AN272" s="36" t="str">
        <f t="shared" si="149"/>
        <v/>
      </c>
      <c r="AO272" s="18"/>
      <c r="AP272" s="36" t="str">
        <f t="shared" si="150"/>
        <v/>
      </c>
      <c r="AQ272" s="36" t="str">
        <f t="shared" si="151"/>
        <v/>
      </c>
      <c r="AR272" s="35" t="str">
        <f>IFERROR(VLOOKUP(AQ272,INSTRUCTION!$J$1:$K$101,2),"")</f>
        <v/>
      </c>
      <c r="AS272" s="36" t="str">
        <f t="shared" si="152"/>
        <v/>
      </c>
      <c r="AT272" s="18"/>
      <c r="AU272" s="18"/>
      <c r="AV272" s="36" t="str">
        <f t="shared" si="153"/>
        <v/>
      </c>
      <c r="AW272" s="18"/>
      <c r="AX272" s="36" t="str">
        <f t="shared" si="154"/>
        <v/>
      </c>
      <c r="AY272" s="18"/>
      <c r="AZ272" s="36" t="str">
        <f t="shared" si="155"/>
        <v/>
      </c>
      <c r="BA272" s="36" t="str">
        <f t="shared" si="156"/>
        <v/>
      </c>
      <c r="BB272" s="35" t="str">
        <f>IFERROR(VLOOKUP(BA272,INSTRUCTION!$J$1:$K$101,2),"")</f>
        <v/>
      </c>
      <c r="BC272" s="36" t="str">
        <f t="shared" si="157"/>
        <v/>
      </c>
      <c r="BD272" s="18"/>
      <c r="BE272" s="40"/>
      <c r="BF272" s="36" t="str">
        <f t="shared" si="158"/>
        <v/>
      </c>
      <c r="BG272" s="18"/>
      <c r="BH272" s="36" t="str">
        <f t="shared" si="159"/>
        <v/>
      </c>
      <c r="BI272" s="18"/>
      <c r="BJ272" s="36" t="str">
        <f t="shared" si="160"/>
        <v/>
      </c>
      <c r="BK272" s="36" t="str">
        <f t="shared" si="161"/>
        <v/>
      </c>
      <c r="BL272" s="35" t="str">
        <f>IFERROR(VLOOKUP(BK272,INSTRUCTION!$J$1:$K$101,2),"")</f>
        <v/>
      </c>
      <c r="BM272" s="36" t="str">
        <f t="shared" si="162"/>
        <v/>
      </c>
      <c r="BN272" s="36" t="str">
        <f>IFERROR(SUMPRODUCT(LARGE((N272,W272,AG272,AQ272,BA272,BK272),{1,2,3,4,5})),"")</f>
        <v/>
      </c>
      <c r="BO272" s="36" t="str">
        <f t="shared" si="163"/>
        <v/>
      </c>
      <c r="BP272" s="36" t="str">
        <f t="shared" si="165"/>
        <v/>
      </c>
      <c r="BQ272" s="45" t="str">
        <f t="shared" si="164"/>
        <v/>
      </c>
    </row>
    <row r="273" spans="1:69" x14ac:dyDescent="0.3">
      <c r="A273" s="17">
        <v>271</v>
      </c>
      <c r="B273" s="18"/>
      <c r="C273" s="18"/>
      <c r="D273" s="19"/>
      <c r="E273" s="20"/>
      <c r="F273" s="21"/>
      <c r="G273" s="22"/>
      <c r="H273" s="31">
        <v>80</v>
      </c>
      <c r="I273" s="25">
        <v>20</v>
      </c>
      <c r="J273" s="40"/>
      <c r="K273" s="36" t="str">
        <f t="shared" si="133"/>
        <v/>
      </c>
      <c r="L273" s="18"/>
      <c r="M273" s="36" t="str">
        <f t="shared" si="134"/>
        <v/>
      </c>
      <c r="N273" s="36" t="str">
        <f t="shared" si="135"/>
        <v/>
      </c>
      <c r="O273" s="35" t="str">
        <f>IFERROR(VLOOKUP(N273,INSTRUCTION!$J$1:$K$101,2),"")</f>
        <v/>
      </c>
      <c r="P273" s="36" t="str">
        <f t="shared" si="136"/>
        <v/>
      </c>
      <c r="Q273" s="37" t="str">
        <f t="shared" si="137"/>
        <v/>
      </c>
      <c r="R273" s="36" t="str">
        <f t="shared" si="138"/>
        <v/>
      </c>
      <c r="S273" s="18"/>
      <c r="T273" s="36" t="str">
        <f t="shared" si="139"/>
        <v/>
      </c>
      <c r="U273" s="18"/>
      <c r="V273" s="36" t="str">
        <f t="shared" si="140"/>
        <v/>
      </c>
      <c r="W273" s="36" t="str">
        <f t="shared" si="141"/>
        <v/>
      </c>
      <c r="X273" s="35" t="str">
        <f>IFERROR(VLOOKUP(W273,INSTRUCTION!$J$1:$K$101,2),"")</f>
        <v/>
      </c>
      <c r="Y273" s="36" t="str">
        <f t="shared" si="142"/>
        <v/>
      </c>
      <c r="Z273" s="18"/>
      <c r="AA273" s="18"/>
      <c r="AB273" s="36" t="str">
        <f t="shared" si="143"/>
        <v/>
      </c>
      <c r="AC273" s="18"/>
      <c r="AD273" s="36" t="str">
        <f t="shared" si="144"/>
        <v/>
      </c>
      <c r="AE273" s="18"/>
      <c r="AF273" s="36" t="str">
        <f t="shared" si="145"/>
        <v/>
      </c>
      <c r="AG273" s="36" t="str">
        <f t="shared" si="146"/>
        <v/>
      </c>
      <c r="AH273" s="35" t="str">
        <f>IFERROR(VLOOKUP(AG273,INSTRUCTION!$J$1:$K$101,2),"")</f>
        <v/>
      </c>
      <c r="AI273" s="36" t="str">
        <f t="shared" si="147"/>
        <v/>
      </c>
      <c r="AJ273" s="18"/>
      <c r="AK273" s="18"/>
      <c r="AL273" s="36" t="str">
        <f t="shared" si="148"/>
        <v/>
      </c>
      <c r="AM273" s="40"/>
      <c r="AN273" s="36" t="str">
        <f t="shared" si="149"/>
        <v/>
      </c>
      <c r="AO273" s="18"/>
      <c r="AP273" s="36" t="str">
        <f t="shared" si="150"/>
        <v/>
      </c>
      <c r="AQ273" s="36" t="str">
        <f t="shared" si="151"/>
        <v/>
      </c>
      <c r="AR273" s="35" t="str">
        <f>IFERROR(VLOOKUP(AQ273,INSTRUCTION!$J$1:$K$101,2),"")</f>
        <v/>
      </c>
      <c r="AS273" s="36" t="str">
        <f t="shared" si="152"/>
        <v/>
      </c>
      <c r="AT273" s="18"/>
      <c r="AU273" s="18"/>
      <c r="AV273" s="36" t="str">
        <f t="shared" si="153"/>
        <v/>
      </c>
      <c r="AW273" s="18"/>
      <c r="AX273" s="36" t="str">
        <f t="shared" si="154"/>
        <v/>
      </c>
      <c r="AY273" s="18"/>
      <c r="AZ273" s="36" t="str">
        <f t="shared" si="155"/>
        <v/>
      </c>
      <c r="BA273" s="36" t="str">
        <f t="shared" si="156"/>
        <v/>
      </c>
      <c r="BB273" s="35" t="str">
        <f>IFERROR(VLOOKUP(BA273,INSTRUCTION!$J$1:$K$101,2),"")</f>
        <v/>
      </c>
      <c r="BC273" s="36" t="str">
        <f t="shared" si="157"/>
        <v/>
      </c>
      <c r="BD273" s="18"/>
      <c r="BE273" s="40"/>
      <c r="BF273" s="36" t="str">
        <f t="shared" si="158"/>
        <v/>
      </c>
      <c r="BG273" s="18"/>
      <c r="BH273" s="36" t="str">
        <f t="shared" si="159"/>
        <v/>
      </c>
      <c r="BI273" s="18"/>
      <c r="BJ273" s="36" t="str">
        <f t="shared" si="160"/>
        <v/>
      </c>
      <c r="BK273" s="36" t="str">
        <f t="shared" si="161"/>
        <v/>
      </c>
      <c r="BL273" s="35" t="str">
        <f>IFERROR(VLOOKUP(BK273,INSTRUCTION!$J$1:$K$101,2),"")</f>
        <v/>
      </c>
      <c r="BM273" s="36" t="str">
        <f t="shared" si="162"/>
        <v/>
      </c>
      <c r="BN273" s="36" t="str">
        <f>IFERROR(SUMPRODUCT(LARGE((N273,W273,AG273,AQ273,BA273,BK273),{1,2,3,4,5})),"")</f>
        <v/>
      </c>
      <c r="BO273" s="36" t="str">
        <f t="shared" si="163"/>
        <v/>
      </c>
      <c r="BP273" s="36" t="str">
        <f t="shared" si="165"/>
        <v/>
      </c>
      <c r="BQ273" s="45" t="str">
        <f t="shared" si="164"/>
        <v/>
      </c>
    </row>
    <row r="274" spans="1:69" x14ac:dyDescent="0.3">
      <c r="A274" s="17">
        <v>272</v>
      </c>
      <c r="B274" s="18"/>
      <c r="C274" s="18"/>
      <c r="D274" s="19"/>
      <c r="E274" s="20"/>
      <c r="F274" s="21"/>
      <c r="G274" s="22"/>
      <c r="H274" s="31">
        <v>80</v>
      </c>
      <c r="I274" s="25">
        <v>20</v>
      </c>
      <c r="J274" s="40"/>
      <c r="K274" s="36" t="str">
        <f t="shared" si="133"/>
        <v/>
      </c>
      <c r="L274" s="18"/>
      <c r="M274" s="36" t="str">
        <f t="shared" si="134"/>
        <v/>
      </c>
      <c r="N274" s="36" t="str">
        <f t="shared" si="135"/>
        <v/>
      </c>
      <c r="O274" s="35" t="str">
        <f>IFERROR(VLOOKUP(N274,INSTRUCTION!$J$1:$K$101,2),"")</f>
        <v/>
      </c>
      <c r="P274" s="36" t="str">
        <f t="shared" si="136"/>
        <v/>
      </c>
      <c r="Q274" s="37" t="str">
        <f t="shared" si="137"/>
        <v/>
      </c>
      <c r="R274" s="36" t="str">
        <f t="shared" si="138"/>
        <v/>
      </c>
      <c r="S274" s="18"/>
      <c r="T274" s="36" t="str">
        <f t="shared" si="139"/>
        <v/>
      </c>
      <c r="U274" s="18"/>
      <c r="V274" s="36" t="str">
        <f t="shared" si="140"/>
        <v/>
      </c>
      <c r="W274" s="36" t="str">
        <f t="shared" si="141"/>
        <v/>
      </c>
      <c r="X274" s="35" t="str">
        <f>IFERROR(VLOOKUP(W274,INSTRUCTION!$J$1:$K$101,2),"")</f>
        <v/>
      </c>
      <c r="Y274" s="36" t="str">
        <f t="shared" si="142"/>
        <v/>
      </c>
      <c r="Z274" s="18"/>
      <c r="AA274" s="18"/>
      <c r="AB274" s="36" t="str">
        <f t="shared" si="143"/>
        <v/>
      </c>
      <c r="AC274" s="18"/>
      <c r="AD274" s="36" t="str">
        <f t="shared" si="144"/>
        <v/>
      </c>
      <c r="AE274" s="18"/>
      <c r="AF274" s="36" t="str">
        <f t="shared" si="145"/>
        <v/>
      </c>
      <c r="AG274" s="36" t="str">
        <f t="shared" si="146"/>
        <v/>
      </c>
      <c r="AH274" s="35" t="str">
        <f>IFERROR(VLOOKUP(AG274,INSTRUCTION!$J$1:$K$101,2),"")</f>
        <v/>
      </c>
      <c r="AI274" s="36" t="str">
        <f t="shared" si="147"/>
        <v/>
      </c>
      <c r="AJ274" s="18"/>
      <c r="AK274" s="18"/>
      <c r="AL274" s="36" t="str">
        <f t="shared" si="148"/>
        <v/>
      </c>
      <c r="AM274" s="40"/>
      <c r="AN274" s="36" t="str">
        <f t="shared" si="149"/>
        <v/>
      </c>
      <c r="AO274" s="18"/>
      <c r="AP274" s="36" t="str">
        <f t="shared" si="150"/>
        <v/>
      </c>
      <c r="AQ274" s="36" t="str">
        <f t="shared" si="151"/>
        <v/>
      </c>
      <c r="AR274" s="35" t="str">
        <f>IFERROR(VLOOKUP(AQ274,INSTRUCTION!$J$1:$K$101,2),"")</f>
        <v/>
      </c>
      <c r="AS274" s="36" t="str">
        <f t="shared" si="152"/>
        <v/>
      </c>
      <c r="AT274" s="18"/>
      <c r="AU274" s="18"/>
      <c r="AV274" s="36" t="str">
        <f t="shared" si="153"/>
        <v/>
      </c>
      <c r="AW274" s="18"/>
      <c r="AX274" s="36" t="str">
        <f t="shared" si="154"/>
        <v/>
      </c>
      <c r="AY274" s="18"/>
      <c r="AZ274" s="36" t="str">
        <f t="shared" si="155"/>
        <v/>
      </c>
      <c r="BA274" s="36" t="str">
        <f t="shared" si="156"/>
        <v/>
      </c>
      <c r="BB274" s="35" t="str">
        <f>IFERROR(VLOOKUP(BA274,INSTRUCTION!$J$1:$K$101,2),"")</f>
        <v/>
      </c>
      <c r="BC274" s="36" t="str">
        <f t="shared" si="157"/>
        <v/>
      </c>
      <c r="BD274" s="18"/>
      <c r="BE274" s="40"/>
      <c r="BF274" s="36" t="str">
        <f t="shared" si="158"/>
        <v/>
      </c>
      <c r="BG274" s="18"/>
      <c r="BH274" s="36" t="str">
        <f t="shared" si="159"/>
        <v/>
      </c>
      <c r="BI274" s="18"/>
      <c r="BJ274" s="36" t="str">
        <f t="shared" si="160"/>
        <v/>
      </c>
      <c r="BK274" s="36" t="str">
        <f t="shared" si="161"/>
        <v/>
      </c>
      <c r="BL274" s="35" t="str">
        <f>IFERROR(VLOOKUP(BK274,INSTRUCTION!$J$1:$K$101,2),"")</f>
        <v/>
      </c>
      <c r="BM274" s="36" t="str">
        <f t="shared" si="162"/>
        <v/>
      </c>
      <c r="BN274" s="36" t="str">
        <f>IFERROR(SUMPRODUCT(LARGE((N274,W274,AG274,AQ274,BA274,BK274),{1,2,3,4,5})),"")</f>
        <v/>
      </c>
      <c r="BO274" s="36" t="str">
        <f t="shared" si="163"/>
        <v/>
      </c>
      <c r="BP274" s="36" t="str">
        <f t="shared" si="165"/>
        <v/>
      </c>
      <c r="BQ274" s="45" t="str">
        <f t="shared" si="164"/>
        <v/>
      </c>
    </row>
    <row r="275" spans="1:69" x14ac:dyDescent="0.3">
      <c r="A275" s="17">
        <v>273</v>
      </c>
      <c r="B275" s="18"/>
      <c r="C275" s="18"/>
      <c r="D275" s="19"/>
      <c r="E275" s="20"/>
      <c r="F275" s="21"/>
      <c r="G275" s="22"/>
      <c r="H275" s="31">
        <v>80</v>
      </c>
      <c r="I275" s="25">
        <v>20</v>
      </c>
      <c r="J275" s="40"/>
      <c r="K275" s="36" t="str">
        <f t="shared" si="133"/>
        <v/>
      </c>
      <c r="L275" s="18"/>
      <c r="M275" s="36" t="str">
        <f t="shared" si="134"/>
        <v/>
      </c>
      <c r="N275" s="36" t="str">
        <f t="shared" si="135"/>
        <v/>
      </c>
      <c r="O275" s="35" t="str">
        <f>IFERROR(VLOOKUP(N275,INSTRUCTION!$J$1:$K$101,2),"")</f>
        <v/>
      </c>
      <c r="P275" s="36" t="str">
        <f t="shared" si="136"/>
        <v/>
      </c>
      <c r="Q275" s="37" t="str">
        <f t="shared" si="137"/>
        <v/>
      </c>
      <c r="R275" s="36" t="str">
        <f t="shared" si="138"/>
        <v/>
      </c>
      <c r="S275" s="18"/>
      <c r="T275" s="36" t="str">
        <f t="shared" si="139"/>
        <v/>
      </c>
      <c r="U275" s="18"/>
      <c r="V275" s="36" t="str">
        <f t="shared" si="140"/>
        <v/>
      </c>
      <c r="W275" s="36" t="str">
        <f t="shared" si="141"/>
        <v/>
      </c>
      <c r="X275" s="35" t="str">
        <f>IFERROR(VLOOKUP(W275,INSTRUCTION!$J$1:$K$101,2),"")</f>
        <v/>
      </c>
      <c r="Y275" s="36" t="str">
        <f t="shared" si="142"/>
        <v/>
      </c>
      <c r="Z275" s="18"/>
      <c r="AA275" s="18"/>
      <c r="AB275" s="36" t="str">
        <f t="shared" si="143"/>
        <v/>
      </c>
      <c r="AC275" s="18"/>
      <c r="AD275" s="36" t="str">
        <f t="shared" si="144"/>
        <v/>
      </c>
      <c r="AE275" s="18"/>
      <c r="AF275" s="36" t="str">
        <f t="shared" si="145"/>
        <v/>
      </c>
      <c r="AG275" s="36" t="str">
        <f t="shared" si="146"/>
        <v/>
      </c>
      <c r="AH275" s="35" t="str">
        <f>IFERROR(VLOOKUP(AG275,INSTRUCTION!$J$1:$K$101,2),"")</f>
        <v/>
      </c>
      <c r="AI275" s="36" t="str">
        <f t="shared" si="147"/>
        <v/>
      </c>
      <c r="AJ275" s="18"/>
      <c r="AK275" s="18"/>
      <c r="AL275" s="36" t="str">
        <f t="shared" si="148"/>
        <v/>
      </c>
      <c r="AM275" s="40"/>
      <c r="AN275" s="36" t="str">
        <f t="shared" si="149"/>
        <v/>
      </c>
      <c r="AO275" s="18"/>
      <c r="AP275" s="36" t="str">
        <f t="shared" si="150"/>
        <v/>
      </c>
      <c r="AQ275" s="36" t="str">
        <f t="shared" si="151"/>
        <v/>
      </c>
      <c r="AR275" s="35" t="str">
        <f>IFERROR(VLOOKUP(AQ275,INSTRUCTION!$J$1:$K$101,2),"")</f>
        <v/>
      </c>
      <c r="AS275" s="36" t="str">
        <f t="shared" si="152"/>
        <v/>
      </c>
      <c r="AT275" s="18"/>
      <c r="AU275" s="18"/>
      <c r="AV275" s="36" t="str">
        <f t="shared" si="153"/>
        <v/>
      </c>
      <c r="AW275" s="18"/>
      <c r="AX275" s="36" t="str">
        <f t="shared" si="154"/>
        <v/>
      </c>
      <c r="AY275" s="18"/>
      <c r="AZ275" s="36" t="str">
        <f t="shared" si="155"/>
        <v/>
      </c>
      <c r="BA275" s="36" t="str">
        <f t="shared" si="156"/>
        <v/>
      </c>
      <c r="BB275" s="35" t="str">
        <f>IFERROR(VLOOKUP(BA275,INSTRUCTION!$J$1:$K$101,2),"")</f>
        <v/>
      </c>
      <c r="BC275" s="36" t="str">
        <f t="shared" si="157"/>
        <v/>
      </c>
      <c r="BD275" s="18"/>
      <c r="BE275" s="40"/>
      <c r="BF275" s="36" t="str">
        <f t="shared" si="158"/>
        <v/>
      </c>
      <c r="BG275" s="18"/>
      <c r="BH275" s="36" t="str">
        <f t="shared" si="159"/>
        <v/>
      </c>
      <c r="BI275" s="18"/>
      <c r="BJ275" s="36" t="str">
        <f t="shared" si="160"/>
        <v/>
      </c>
      <c r="BK275" s="36" t="str">
        <f t="shared" si="161"/>
        <v/>
      </c>
      <c r="BL275" s="35" t="str">
        <f>IFERROR(VLOOKUP(BK275,INSTRUCTION!$J$1:$K$101,2),"")</f>
        <v/>
      </c>
      <c r="BM275" s="36" t="str">
        <f t="shared" si="162"/>
        <v/>
      </c>
      <c r="BN275" s="36" t="str">
        <f>IFERROR(SUMPRODUCT(LARGE((N275,W275,AG275,AQ275,BA275,BK275),{1,2,3,4,5})),"")</f>
        <v/>
      </c>
      <c r="BO275" s="36" t="str">
        <f t="shared" si="163"/>
        <v/>
      </c>
      <c r="BP275" s="36" t="str">
        <f t="shared" si="165"/>
        <v/>
      </c>
      <c r="BQ275" s="45" t="str">
        <f t="shared" si="164"/>
        <v/>
      </c>
    </row>
    <row r="276" spans="1:69" x14ac:dyDescent="0.3">
      <c r="A276" s="17">
        <v>274</v>
      </c>
      <c r="B276" s="18"/>
      <c r="C276" s="18"/>
      <c r="D276" s="19"/>
      <c r="E276" s="20"/>
      <c r="F276" s="21"/>
      <c r="G276" s="22"/>
      <c r="H276" s="31">
        <v>80</v>
      </c>
      <c r="I276" s="25">
        <v>20</v>
      </c>
      <c r="J276" s="40"/>
      <c r="K276" s="36" t="str">
        <f t="shared" si="133"/>
        <v/>
      </c>
      <c r="L276" s="18"/>
      <c r="M276" s="36" t="str">
        <f t="shared" si="134"/>
        <v/>
      </c>
      <c r="N276" s="36" t="str">
        <f t="shared" si="135"/>
        <v/>
      </c>
      <c r="O276" s="35" t="str">
        <f>IFERROR(VLOOKUP(N276,INSTRUCTION!$J$1:$K$101,2),"")</f>
        <v/>
      </c>
      <c r="P276" s="36" t="str">
        <f t="shared" si="136"/>
        <v/>
      </c>
      <c r="Q276" s="37" t="str">
        <f t="shared" si="137"/>
        <v/>
      </c>
      <c r="R276" s="36" t="str">
        <f t="shared" si="138"/>
        <v/>
      </c>
      <c r="S276" s="18"/>
      <c r="T276" s="36" t="str">
        <f t="shared" si="139"/>
        <v/>
      </c>
      <c r="U276" s="18"/>
      <c r="V276" s="36" t="str">
        <f t="shared" si="140"/>
        <v/>
      </c>
      <c r="W276" s="36" t="str">
        <f t="shared" si="141"/>
        <v/>
      </c>
      <c r="X276" s="35" t="str">
        <f>IFERROR(VLOOKUP(W276,INSTRUCTION!$J$1:$K$101,2),"")</f>
        <v/>
      </c>
      <c r="Y276" s="36" t="str">
        <f t="shared" si="142"/>
        <v/>
      </c>
      <c r="Z276" s="18"/>
      <c r="AA276" s="18"/>
      <c r="AB276" s="36" t="str">
        <f t="shared" si="143"/>
        <v/>
      </c>
      <c r="AC276" s="18"/>
      <c r="AD276" s="36" t="str">
        <f t="shared" si="144"/>
        <v/>
      </c>
      <c r="AE276" s="18"/>
      <c r="AF276" s="36" t="str">
        <f t="shared" si="145"/>
        <v/>
      </c>
      <c r="AG276" s="36" t="str">
        <f t="shared" si="146"/>
        <v/>
      </c>
      <c r="AH276" s="35" t="str">
        <f>IFERROR(VLOOKUP(AG276,INSTRUCTION!$J$1:$K$101,2),"")</f>
        <v/>
      </c>
      <c r="AI276" s="36" t="str">
        <f t="shared" si="147"/>
        <v/>
      </c>
      <c r="AJ276" s="18"/>
      <c r="AK276" s="18"/>
      <c r="AL276" s="36" t="str">
        <f t="shared" si="148"/>
        <v/>
      </c>
      <c r="AM276" s="40"/>
      <c r="AN276" s="36" t="str">
        <f t="shared" si="149"/>
        <v/>
      </c>
      <c r="AO276" s="18"/>
      <c r="AP276" s="36" t="str">
        <f t="shared" si="150"/>
        <v/>
      </c>
      <c r="AQ276" s="36" t="str">
        <f t="shared" si="151"/>
        <v/>
      </c>
      <c r="AR276" s="35" t="str">
        <f>IFERROR(VLOOKUP(AQ276,INSTRUCTION!$J$1:$K$101,2),"")</f>
        <v/>
      </c>
      <c r="AS276" s="36" t="str">
        <f t="shared" si="152"/>
        <v/>
      </c>
      <c r="AT276" s="18"/>
      <c r="AU276" s="18"/>
      <c r="AV276" s="36" t="str">
        <f t="shared" si="153"/>
        <v/>
      </c>
      <c r="AW276" s="18"/>
      <c r="AX276" s="36" t="str">
        <f t="shared" si="154"/>
        <v/>
      </c>
      <c r="AY276" s="18"/>
      <c r="AZ276" s="36" t="str">
        <f t="shared" si="155"/>
        <v/>
      </c>
      <c r="BA276" s="36" t="str">
        <f t="shared" si="156"/>
        <v/>
      </c>
      <c r="BB276" s="35" t="str">
        <f>IFERROR(VLOOKUP(BA276,INSTRUCTION!$J$1:$K$101,2),"")</f>
        <v/>
      </c>
      <c r="BC276" s="36" t="str">
        <f t="shared" si="157"/>
        <v/>
      </c>
      <c r="BD276" s="18"/>
      <c r="BE276" s="40"/>
      <c r="BF276" s="36" t="str">
        <f t="shared" si="158"/>
        <v/>
      </c>
      <c r="BG276" s="18"/>
      <c r="BH276" s="36" t="str">
        <f t="shared" si="159"/>
        <v/>
      </c>
      <c r="BI276" s="18"/>
      <c r="BJ276" s="36" t="str">
        <f t="shared" si="160"/>
        <v/>
      </c>
      <c r="BK276" s="36" t="str">
        <f t="shared" si="161"/>
        <v/>
      </c>
      <c r="BL276" s="35" t="str">
        <f>IFERROR(VLOOKUP(BK276,INSTRUCTION!$J$1:$K$101,2),"")</f>
        <v/>
      </c>
      <c r="BM276" s="36" t="str">
        <f t="shared" si="162"/>
        <v/>
      </c>
      <c r="BN276" s="36" t="str">
        <f>IFERROR(SUMPRODUCT(LARGE((N276,W276,AG276,AQ276,BA276,BK276),{1,2,3,4,5})),"")</f>
        <v/>
      </c>
      <c r="BO276" s="36" t="str">
        <f t="shared" si="163"/>
        <v/>
      </c>
      <c r="BP276" s="36" t="str">
        <f t="shared" si="165"/>
        <v/>
      </c>
      <c r="BQ276" s="45" t="str">
        <f t="shared" si="164"/>
        <v/>
      </c>
    </row>
    <row r="277" spans="1:69" x14ac:dyDescent="0.3">
      <c r="A277" s="17">
        <v>275</v>
      </c>
      <c r="B277" s="18"/>
      <c r="C277" s="18"/>
      <c r="D277" s="19"/>
      <c r="E277" s="20"/>
      <c r="F277" s="21"/>
      <c r="G277" s="22"/>
      <c r="H277" s="31">
        <v>80</v>
      </c>
      <c r="I277" s="25">
        <v>20</v>
      </c>
      <c r="J277" s="40"/>
      <c r="K277" s="36" t="str">
        <f t="shared" si="133"/>
        <v/>
      </c>
      <c r="L277" s="18"/>
      <c r="M277" s="36" t="str">
        <f t="shared" si="134"/>
        <v/>
      </c>
      <c r="N277" s="36" t="str">
        <f t="shared" si="135"/>
        <v/>
      </c>
      <c r="O277" s="35" t="str">
        <f>IFERROR(VLOOKUP(N277,INSTRUCTION!$J$1:$K$101,2),"")</f>
        <v/>
      </c>
      <c r="P277" s="36" t="str">
        <f t="shared" si="136"/>
        <v/>
      </c>
      <c r="Q277" s="37" t="str">
        <f t="shared" si="137"/>
        <v/>
      </c>
      <c r="R277" s="36" t="str">
        <f t="shared" si="138"/>
        <v/>
      </c>
      <c r="S277" s="18"/>
      <c r="T277" s="36" t="str">
        <f t="shared" si="139"/>
        <v/>
      </c>
      <c r="U277" s="18"/>
      <c r="V277" s="36" t="str">
        <f t="shared" si="140"/>
        <v/>
      </c>
      <c r="W277" s="36" t="str">
        <f t="shared" si="141"/>
        <v/>
      </c>
      <c r="X277" s="35" t="str">
        <f>IFERROR(VLOOKUP(W277,INSTRUCTION!$J$1:$K$101,2),"")</f>
        <v/>
      </c>
      <c r="Y277" s="36" t="str">
        <f t="shared" si="142"/>
        <v/>
      </c>
      <c r="Z277" s="18"/>
      <c r="AA277" s="18"/>
      <c r="AB277" s="36" t="str">
        <f t="shared" si="143"/>
        <v/>
      </c>
      <c r="AC277" s="18"/>
      <c r="AD277" s="36" t="str">
        <f t="shared" si="144"/>
        <v/>
      </c>
      <c r="AE277" s="18"/>
      <c r="AF277" s="36" t="str">
        <f t="shared" si="145"/>
        <v/>
      </c>
      <c r="AG277" s="36" t="str">
        <f t="shared" si="146"/>
        <v/>
      </c>
      <c r="AH277" s="35" t="str">
        <f>IFERROR(VLOOKUP(AG277,INSTRUCTION!$J$1:$K$101,2),"")</f>
        <v/>
      </c>
      <c r="AI277" s="36" t="str">
        <f t="shared" si="147"/>
        <v/>
      </c>
      <c r="AJ277" s="18"/>
      <c r="AK277" s="18"/>
      <c r="AL277" s="36" t="str">
        <f t="shared" si="148"/>
        <v/>
      </c>
      <c r="AM277" s="40"/>
      <c r="AN277" s="36" t="str">
        <f t="shared" si="149"/>
        <v/>
      </c>
      <c r="AO277" s="18"/>
      <c r="AP277" s="36" t="str">
        <f t="shared" si="150"/>
        <v/>
      </c>
      <c r="AQ277" s="36" t="str">
        <f t="shared" si="151"/>
        <v/>
      </c>
      <c r="AR277" s="35" t="str">
        <f>IFERROR(VLOOKUP(AQ277,INSTRUCTION!$J$1:$K$101,2),"")</f>
        <v/>
      </c>
      <c r="AS277" s="36" t="str">
        <f t="shared" si="152"/>
        <v/>
      </c>
      <c r="AT277" s="18"/>
      <c r="AU277" s="18"/>
      <c r="AV277" s="36" t="str">
        <f t="shared" si="153"/>
        <v/>
      </c>
      <c r="AW277" s="18"/>
      <c r="AX277" s="36" t="str">
        <f t="shared" si="154"/>
        <v/>
      </c>
      <c r="AY277" s="18"/>
      <c r="AZ277" s="36" t="str">
        <f t="shared" si="155"/>
        <v/>
      </c>
      <c r="BA277" s="36" t="str">
        <f t="shared" si="156"/>
        <v/>
      </c>
      <c r="BB277" s="35" t="str">
        <f>IFERROR(VLOOKUP(BA277,INSTRUCTION!$J$1:$K$101,2),"")</f>
        <v/>
      </c>
      <c r="BC277" s="36" t="str">
        <f t="shared" si="157"/>
        <v/>
      </c>
      <c r="BD277" s="18"/>
      <c r="BE277" s="40"/>
      <c r="BF277" s="36" t="str">
        <f t="shared" si="158"/>
        <v/>
      </c>
      <c r="BG277" s="18"/>
      <c r="BH277" s="36" t="str">
        <f t="shared" si="159"/>
        <v/>
      </c>
      <c r="BI277" s="18"/>
      <c r="BJ277" s="36" t="str">
        <f t="shared" si="160"/>
        <v/>
      </c>
      <c r="BK277" s="36" t="str">
        <f t="shared" si="161"/>
        <v/>
      </c>
      <c r="BL277" s="35" t="str">
        <f>IFERROR(VLOOKUP(BK277,INSTRUCTION!$J$1:$K$101,2),"")</f>
        <v/>
      </c>
      <c r="BM277" s="36" t="str">
        <f t="shared" si="162"/>
        <v/>
      </c>
      <c r="BN277" s="36" t="str">
        <f>IFERROR(SUMPRODUCT(LARGE((N277,W277,AG277,AQ277,BA277,BK277),{1,2,3,4,5})),"")</f>
        <v/>
      </c>
      <c r="BO277" s="36" t="str">
        <f t="shared" si="163"/>
        <v/>
      </c>
      <c r="BP277" s="36" t="str">
        <f t="shared" si="165"/>
        <v/>
      </c>
      <c r="BQ277" s="45" t="str">
        <f t="shared" si="164"/>
        <v/>
      </c>
    </row>
  </sheetData>
  <sheetProtection algorithmName="SHA-512" hashValue="EN6ci8KwWPqfKbIoy8DEBQmTdn4oSzxap7XAKAZ3cdo3MJfbGLTs1g2q+clpxbao69jNV+Iqcft5DbpQzRrpvQ==" saltValue="fWaqcrvE7et4VC7MP0vh3Q==" spinCount="100000" sheet="1" objects="1" scenarios="1"/>
  <mergeCells count="5">
    <mergeCell ref="BD1:BI1"/>
    <mergeCell ref="S1:U1"/>
    <mergeCell ref="Z1:AE1"/>
    <mergeCell ref="AJ1:AO1"/>
    <mergeCell ref="AT1:AY1"/>
  </mergeCells>
  <conditionalFormatting sqref="L3:L277">
    <cfRule type="cellIs" dxfId="868" priority="1" operator="greaterThan">
      <formula>20</formula>
    </cfRule>
  </conditionalFormatting>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38"/>
  <sheetViews>
    <sheetView view="pageBreakPreview" topLeftCell="A10" zoomScaleNormal="100" zoomScaleSheetLayoutView="100" workbookViewId="0">
      <selection activeCell="L21" sqref="L21:L22"/>
    </sheetView>
  </sheetViews>
  <sheetFormatPr defaultRowHeight="14.4" x14ac:dyDescent="0.3"/>
  <cols>
    <col min="1" max="2" width="10.77734375" customWidth="1"/>
    <col min="3" max="3" width="6.33203125" customWidth="1"/>
    <col min="4" max="4" width="4.44140625" style="1" customWidth="1"/>
    <col min="5" max="5" width="3.77734375" customWidth="1"/>
    <col min="6" max="6" width="6.6640625" style="1" customWidth="1"/>
    <col min="7" max="7" width="10.77734375" customWidth="1"/>
    <col min="8" max="8" width="8.88671875" customWidth="1"/>
    <col min="9" max="9" width="10.77734375" customWidth="1"/>
    <col min="10" max="10" width="4.6640625" customWidth="1"/>
    <col min="11" max="11" width="5.21875" customWidth="1"/>
    <col min="12" max="12" width="10" customWidth="1"/>
  </cols>
  <sheetData>
    <row r="1" spans="1:12" ht="40.799999999999997" customHeight="1" x14ac:dyDescent="0.3">
      <c r="A1" s="74" t="s">
        <v>251</v>
      </c>
      <c r="B1" s="74"/>
      <c r="C1" s="74"/>
      <c r="D1" s="74"/>
      <c r="E1" s="74"/>
      <c r="F1" s="74"/>
      <c r="G1" s="74"/>
      <c r="H1" s="74"/>
      <c r="I1" s="74"/>
      <c r="J1" s="74"/>
      <c r="K1" s="74"/>
      <c r="L1" s="74"/>
    </row>
    <row r="2" spans="1:12" ht="22.2" customHeight="1" x14ac:dyDescent="0.3">
      <c r="A2" s="75" t="s">
        <v>94</v>
      </c>
      <c r="B2" s="75"/>
      <c r="C2" s="75"/>
      <c r="D2" s="75"/>
      <c r="E2" s="75"/>
      <c r="F2" s="75"/>
      <c r="G2" s="75"/>
      <c r="H2" s="75"/>
      <c r="I2" s="75"/>
      <c r="J2" s="75"/>
      <c r="K2" s="75"/>
      <c r="L2" s="75"/>
    </row>
    <row r="3" spans="1:12" x14ac:dyDescent="0.3">
      <c r="A3" s="4"/>
      <c r="E3" s="102"/>
      <c r="F3" s="102"/>
      <c r="G3" s="102"/>
      <c r="H3" s="102"/>
    </row>
    <row r="4" spans="1:12" x14ac:dyDescent="0.3">
      <c r="A4" s="99" t="s">
        <v>99</v>
      </c>
      <c r="B4" s="99"/>
      <c r="E4" s="102"/>
      <c r="F4" s="102"/>
      <c r="G4" s="102"/>
      <c r="H4" s="102"/>
    </row>
    <row r="5" spans="1:12" ht="15.6" x14ac:dyDescent="0.3">
      <c r="A5" s="100" t="s">
        <v>100</v>
      </c>
      <c r="B5" s="100"/>
      <c r="E5" s="102"/>
      <c r="F5" s="102"/>
      <c r="G5" s="102"/>
      <c r="H5" s="102"/>
    </row>
    <row r="6" spans="1:12" ht="15.6" x14ac:dyDescent="0.3">
      <c r="A6" s="101">
        <v>123456</v>
      </c>
      <c r="B6" s="101"/>
      <c r="E6" s="102"/>
      <c r="F6" s="102"/>
      <c r="G6" s="102"/>
      <c r="H6" s="102"/>
    </row>
    <row r="7" spans="1:12" ht="27.6" customHeight="1" x14ac:dyDescent="0.3">
      <c r="A7" s="27" t="s">
        <v>101</v>
      </c>
      <c r="B7" s="28" t="str">
        <f>VLOOKUP(B8,'XI-MARKS-DB'!A3:BP277,5)</f>
        <v>ARTS</v>
      </c>
      <c r="E7" s="102"/>
      <c r="F7" s="102"/>
      <c r="G7" s="102"/>
      <c r="H7" s="102"/>
    </row>
    <row r="8" spans="1:12" s="1" customFormat="1" ht="27.6" customHeight="1" x14ac:dyDescent="0.3">
      <c r="A8" s="27" t="s">
        <v>134</v>
      </c>
      <c r="B8" s="24">
        <v>1</v>
      </c>
      <c r="E8" s="102"/>
      <c r="F8" s="102"/>
      <c r="G8" s="102"/>
      <c r="H8" s="102"/>
    </row>
    <row r="9" spans="1:12" ht="21.6" customHeight="1" x14ac:dyDescent="0.3">
      <c r="A9" s="5" t="s">
        <v>50</v>
      </c>
    </row>
    <row r="10" spans="1:12" ht="21.6" customHeight="1" x14ac:dyDescent="0.3">
      <c r="A10" s="60" t="str">
        <f>VLOOKUP(B8,'XI-MARKS-DB'!A3:BP277,4)</f>
        <v>A B C</v>
      </c>
      <c r="B10" s="60"/>
      <c r="C10" s="60"/>
      <c r="D10" s="60"/>
      <c r="E10" s="60"/>
      <c r="F10" s="29" t="s">
        <v>135</v>
      </c>
      <c r="G10" s="30" t="str">
        <f>VLOOKUP(B8,'XI-MARKS-DB'!A3:BP277,3)&amp;", Sec: "&amp;VLOOKUP(B8,'XI-MARKS-DB'!A3:BP277,2)</f>
        <v>1, Sec: A</v>
      </c>
      <c r="H10" s="93" t="s">
        <v>49</v>
      </c>
      <c r="I10" s="93"/>
      <c r="J10" s="60" t="str">
        <f>VLOOKUP(B8,'XI-MARKS-DB'!A3:BP277,6)</f>
        <v>0419519000001</v>
      </c>
      <c r="K10" s="60"/>
      <c r="L10" s="60"/>
    </row>
    <row r="11" spans="1:12" ht="21.6" customHeight="1" x14ac:dyDescent="0.3">
      <c r="A11" s="90" t="s">
        <v>48</v>
      </c>
      <c r="B11" s="90"/>
      <c r="C11" s="79">
        <f>VLOOKUP(B8,'XI-MARKS-DB'!A3:BP277,7)</f>
        <v>419000001</v>
      </c>
      <c r="D11" s="79"/>
      <c r="E11" s="79"/>
      <c r="F11" s="26"/>
      <c r="G11" s="80" t="s">
        <v>140</v>
      </c>
      <c r="H11" s="80"/>
      <c r="I11" s="80"/>
      <c r="J11" s="80"/>
      <c r="K11" s="80"/>
      <c r="L11" s="80"/>
    </row>
    <row r="12" spans="1:12" x14ac:dyDescent="0.3">
      <c r="A12" s="91" t="s">
        <v>6</v>
      </c>
      <c r="B12" s="65" t="s">
        <v>7</v>
      </c>
      <c r="C12" s="66"/>
      <c r="D12" s="67"/>
      <c r="E12" s="91" t="s">
        <v>8</v>
      </c>
      <c r="F12" s="91"/>
      <c r="G12" s="91"/>
      <c r="H12" s="91" t="s">
        <v>9</v>
      </c>
      <c r="I12" s="91"/>
      <c r="J12" s="91" t="s">
        <v>10</v>
      </c>
      <c r="K12" s="91"/>
      <c r="L12" s="91" t="s">
        <v>11</v>
      </c>
    </row>
    <row r="13" spans="1:12" ht="14.4" customHeight="1" x14ac:dyDescent="0.3">
      <c r="A13" s="91"/>
      <c r="B13" s="91" t="s">
        <v>12</v>
      </c>
      <c r="C13" s="94" t="s">
        <v>41</v>
      </c>
      <c r="D13" s="95"/>
      <c r="E13" s="94" t="s">
        <v>12</v>
      </c>
      <c r="F13" s="95"/>
      <c r="G13" s="91" t="s">
        <v>41</v>
      </c>
      <c r="H13" s="91" t="s">
        <v>12</v>
      </c>
      <c r="I13" s="91" t="s">
        <v>41</v>
      </c>
      <c r="J13" s="91" t="s">
        <v>13</v>
      </c>
      <c r="K13" s="91"/>
      <c r="L13" s="91"/>
    </row>
    <row r="14" spans="1:12" x14ac:dyDescent="0.3">
      <c r="A14" s="91"/>
      <c r="B14" s="91"/>
      <c r="C14" s="96"/>
      <c r="D14" s="97"/>
      <c r="E14" s="96"/>
      <c r="F14" s="97"/>
      <c r="G14" s="91"/>
      <c r="H14" s="91"/>
      <c r="I14" s="91"/>
      <c r="J14" s="91" t="s">
        <v>14</v>
      </c>
      <c r="K14" s="91"/>
      <c r="L14" s="91"/>
    </row>
    <row r="15" spans="1:12" x14ac:dyDescent="0.3">
      <c r="A15" s="68" t="s">
        <v>15</v>
      </c>
      <c r="B15" s="68"/>
      <c r="C15" s="68"/>
      <c r="D15" s="68"/>
      <c r="E15" s="68"/>
      <c r="F15" s="68"/>
      <c r="G15" s="68"/>
      <c r="H15" s="68"/>
      <c r="I15" s="68"/>
      <c r="J15" s="68"/>
      <c r="K15" s="68"/>
      <c r="L15" s="68"/>
    </row>
    <row r="16" spans="1:12" ht="21" customHeight="1" x14ac:dyDescent="0.3">
      <c r="A16" s="69" t="s">
        <v>42</v>
      </c>
      <c r="B16" s="59">
        <v>80</v>
      </c>
      <c r="C16" s="61">
        <v>20</v>
      </c>
      <c r="D16" s="62"/>
      <c r="E16" s="61">
        <f>B16*0.3</f>
        <v>24</v>
      </c>
      <c r="F16" s="62"/>
      <c r="G16" s="59">
        <f>C16*0.3</f>
        <v>6</v>
      </c>
      <c r="H16" s="8" t="str">
        <f>IF((VLOOKUP(B8,'XI-MARKS-DB'!A3:BP277,10)&amp;" / "&amp;VLOOKUP(B8,'XI-MARKS-DB'!A3:BP277,11))="AB / ","ABSENT",VLOOKUP(B8,'XI-MARKS-DB'!A3:BP277,10)&amp;" / "&amp;VLOOKUP(B8,'XI-MARKS-DB'!A3:BP277,11))</f>
        <v>56 / A</v>
      </c>
      <c r="I16" s="8" t="str">
        <f>IF((VLOOKUP(B8,'XI-MARKS-DB'!A3:BP277,12)&amp;" / "&amp;VLOOKUP(B8,'XI-MARKS-DB'!A3:BP277,13))="AB / ","ABSENT",VLOOKUP(B8,'XI-MARKS-DB'!A3:BP277,12)&amp;" / "&amp;VLOOKUP(B8,'XI-MARKS-DB'!A3:BP277,13))</f>
        <v>26 / O</v>
      </c>
      <c r="J16" s="59">
        <f>VLOOKUP(B8,'XI-MARKS-DB'!A3:BP277,14)</f>
        <v>82</v>
      </c>
      <c r="K16" s="59"/>
      <c r="L16" s="59" t="str">
        <f>VLOOKUP(B8,'XI-MARKS-DB'!A3:BP277,16)</f>
        <v>A+</v>
      </c>
    </row>
    <row r="17" spans="1:12" ht="21" customHeight="1" x14ac:dyDescent="0.3">
      <c r="A17" s="69"/>
      <c r="B17" s="59"/>
      <c r="C17" s="63"/>
      <c r="D17" s="64"/>
      <c r="E17" s="63"/>
      <c r="F17" s="64"/>
      <c r="G17" s="59"/>
      <c r="H17" s="59" t="str">
        <f>VLOOKUP(B8,'XI-MARKS-DB'!A3:BP277,15)</f>
        <v>Eighty Two</v>
      </c>
      <c r="I17" s="59"/>
      <c r="J17" s="59"/>
      <c r="K17" s="59"/>
      <c r="L17" s="59"/>
    </row>
    <row r="18" spans="1:12" ht="21" customHeight="1" x14ac:dyDescent="0.3">
      <c r="A18" s="69" t="s">
        <v>43</v>
      </c>
      <c r="B18" s="59">
        <v>80</v>
      </c>
      <c r="C18" s="61">
        <v>20</v>
      </c>
      <c r="D18" s="62"/>
      <c r="E18" s="61">
        <f>B18*0.3</f>
        <v>24</v>
      </c>
      <c r="F18" s="62"/>
      <c r="G18" s="59">
        <f>C18*0.3</f>
        <v>6</v>
      </c>
      <c r="H18" s="8" t="str">
        <f>IF((VLOOKUP(B8,'XI-MARKS-DB'!A3:BP277,19)&amp;" / "&amp;VLOOKUP(B8,'XI-MARKS-DB'!A3:BP277,20))="AB / ","ABSENT",VLOOKUP(B8,'XI-MARKS-DB'!A3:BP277,19)&amp;" / "&amp;VLOOKUP(B8,'XI-MARKS-DB'!A3:BP277,20))</f>
        <v>25 / P</v>
      </c>
      <c r="I18" s="8" t="str">
        <f>IF((VLOOKUP(B8,'XI-MARKS-DB'!A3:BP277,21)&amp;" / "&amp;VLOOKUP(B8,'XI-MARKS-DB'!A3:BP122,22))="AB / ","ABSENT",VLOOKUP(B8,'XI-MARKS-DB'!A3:BP277,21)&amp;" / "&amp;VLOOKUP(B8,'XI-MARKS-DB'!A3:BP122,22))</f>
        <v>19 / O</v>
      </c>
      <c r="J18" s="59">
        <f>VLOOKUP(B8,'XI-MARKS-DB'!A3:BP277,23)</f>
        <v>44</v>
      </c>
      <c r="K18" s="59"/>
      <c r="L18" s="59" t="str">
        <f>VLOOKUP(B8,'XI-MARKS-DB'!A3:BP277,25)</f>
        <v>C</v>
      </c>
    </row>
    <row r="19" spans="1:12" ht="21" customHeight="1" x14ac:dyDescent="0.3">
      <c r="A19" s="69"/>
      <c r="B19" s="59"/>
      <c r="C19" s="63"/>
      <c r="D19" s="64"/>
      <c r="E19" s="63"/>
      <c r="F19" s="64"/>
      <c r="G19" s="59"/>
      <c r="H19" s="59" t="str">
        <f>VLOOKUP(B8,'XI-MARKS-DB'!A3:BP277,24)</f>
        <v>Forty Four</v>
      </c>
      <c r="I19" s="59"/>
      <c r="J19" s="59"/>
      <c r="K19" s="59"/>
      <c r="L19" s="59"/>
    </row>
    <row r="20" spans="1:12" x14ac:dyDescent="0.3">
      <c r="A20" s="76" t="s">
        <v>44</v>
      </c>
      <c r="B20" s="76"/>
      <c r="C20" s="76"/>
      <c r="D20" s="76"/>
      <c r="E20" s="76"/>
      <c r="F20" s="76"/>
      <c r="G20" s="76"/>
      <c r="H20" s="76"/>
      <c r="I20" s="76"/>
      <c r="J20" s="76"/>
      <c r="K20" s="76"/>
      <c r="L20" s="76"/>
    </row>
    <row r="21" spans="1:12" ht="21" customHeight="1" x14ac:dyDescent="0.3">
      <c r="A21" s="59" t="str">
        <f>VLOOKUP(B8,'XI-MARKS-DB'!A3:BP277,26)</f>
        <v>HIST</v>
      </c>
      <c r="B21" s="59">
        <f>IF(A21=0,"",VLOOKUP(B8,'XI-MARKS-DB'!A3:BP277,27))</f>
        <v>80</v>
      </c>
      <c r="C21" s="61">
        <f>VLOOKUP(B8,'XI-MARKS-DB'!A3:BP277,28)</f>
        <v>20</v>
      </c>
      <c r="D21" s="62"/>
      <c r="E21" s="61">
        <f>IF(B21="","",B21*0.3)</f>
        <v>24</v>
      </c>
      <c r="F21" s="62"/>
      <c r="G21" s="59">
        <f>IF(C21="","",C21*0.3)</f>
        <v>6</v>
      </c>
      <c r="H21" s="8" t="str">
        <f>IF((VLOOKUP(B8,'XI-MARKS-DB'!A3:BP277,29)&amp;" / "&amp;VLOOKUP(B8,'XI-MARKS-DB'!A3:BP277,30))="AB / ","ABSENT",VLOOKUP(B8,'XI-MARKS-DB'!A3:BP277,29)&amp;" / "&amp;VLOOKUP(B8,'XI-MARKS-DB'!A3:BP277,30))</f>
        <v>24 / P</v>
      </c>
      <c r="I21" s="8" t="str">
        <f>IF((VLOOKUP(B8,'XI-MARKS-DB'!A3:BP277,31)&amp;" / "&amp;VLOOKUP(B8,'XI-MARKS-DB'!A3:BP277,32))="AB / ","ABSENT",VLOOKUP(B8,'XI-MARKS-DB'!A3:BP277,31)&amp;" / "&amp;VLOOKUP(B8,'XI-MARKS-DB'!A3:BP277,32))</f>
        <v>19 / O</v>
      </c>
      <c r="J21" s="59">
        <f>VLOOKUP(B8,'XI-MARKS-DB'!A3:BP277,33)</f>
        <v>43</v>
      </c>
      <c r="K21" s="59"/>
      <c r="L21" s="59" t="str">
        <f>VLOOKUP(B8,'XI-MARKS-DB'!A3:BP277,35)</f>
        <v>C</v>
      </c>
    </row>
    <row r="22" spans="1:12" ht="21" customHeight="1" x14ac:dyDescent="0.3">
      <c r="A22" s="59"/>
      <c r="B22" s="59"/>
      <c r="C22" s="63"/>
      <c r="D22" s="64"/>
      <c r="E22" s="63"/>
      <c r="F22" s="64"/>
      <c r="G22" s="59"/>
      <c r="H22" s="59" t="str">
        <f>VLOOKUP(B8,'XI-MARKS-DB'!A3:BP277,34)</f>
        <v>Forty Three</v>
      </c>
      <c r="I22" s="59"/>
      <c r="J22" s="59"/>
      <c r="K22" s="59"/>
      <c r="L22" s="59"/>
    </row>
    <row r="23" spans="1:12" ht="21" customHeight="1" x14ac:dyDescent="0.3">
      <c r="A23" s="59" t="str">
        <f>VLOOKUP(B8,'XI-MARKS-DB'!A3:BP277,36)</f>
        <v>EDCN</v>
      </c>
      <c r="B23" s="59">
        <f>IF(A23=0,"",VLOOKUP(B8,'XI-MARKS-DB'!A3:BP277,37))</f>
        <v>80</v>
      </c>
      <c r="C23" s="61">
        <f>VLOOKUP(B8,'XI-MARKS-DB'!A3:BP277,38)</f>
        <v>20</v>
      </c>
      <c r="D23" s="62"/>
      <c r="E23" s="61">
        <f>IF(B23="","",B23*0.3)</f>
        <v>24</v>
      </c>
      <c r="F23" s="62"/>
      <c r="G23" s="59">
        <f>IF(C23="","",C23*0.3)</f>
        <v>6</v>
      </c>
      <c r="H23" s="8" t="str">
        <f>IF((VLOOKUP(B8,'XI-MARKS-DB'!A3:BP277,39)&amp;" / "&amp;VLOOKUP(B8,'XI-MARKS-DB'!A3:BP277,40))="AB / ","ABSENT",VLOOKUP(B8,'XI-MARKS-DB'!A3:BP277,39)&amp;" / "&amp;VLOOKUP(B8,'XI-MARKS-DB'!A3:BP277,40))</f>
        <v>60 / A</v>
      </c>
      <c r="I23" s="8" t="str">
        <f>IF((VLOOKUP(B8,'XI-MARKS-DB'!A3:BP277,41)&amp;" / "&amp;VLOOKUP(B8,'XI-MARKS-DB'!A3:BP277,42))="AB / ","ABSENT",VLOOKUP(B8,'XI-MARKS-DB'!A3:BP277,41)&amp;" / "&amp;VLOOKUP(B8,'XI-MARKS-DB'!A3:BP277,42))</f>
        <v>19 / O</v>
      </c>
      <c r="J23" s="59">
        <f>VLOOKUP(B8,'XI-MARKS-DB'!A3:BP277,43)</f>
        <v>79</v>
      </c>
      <c r="K23" s="59"/>
      <c r="L23" s="59" t="str">
        <f>VLOOKUP(B8,'XI-MARKS-DB'!A3:BP277,45)</f>
        <v>A</v>
      </c>
    </row>
    <row r="24" spans="1:12" ht="21" customHeight="1" x14ac:dyDescent="0.3">
      <c r="A24" s="59"/>
      <c r="B24" s="59"/>
      <c r="C24" s="63"/>
      <c r="D24" s="64"/>
      <c r="E24" s="63"/>
      <c r="F24" s="64"/>
      <c r="G24" s="59"/>
      <c r="H24" s="59" t="str">
        <f>VLOOKUP(B8,'XI-MARKS-DB'!A3:BP277,44)</f>
        <v>Seventy Nine</v>
      </c>
      <c r="I24" s="59"/>
      <c r="J24" s="59"/>
      <c r="K24" s="59"/>
      <c r="L24" s="59"/>
    </row>
    <row r="25" spans="1:12" ht="21" customHeight="1" x14ac:dyDescent="0.3">
      <c r="A25" s="59" t="str">
        <f>VLOOKUP(B8,'XI-MARKS-DB'!A3:BP277,46)</f>
        <v>ECON</v>
      </c>
      <c r="B25" s="59">
        <f>IF(A25=0,"",VLOOKUP(B8,'XI-MARKS-DB'!A3:BP277,47))</f>
        <v>80</v>
      </c>
      <c r="C25" s="61">
        <f>VLOOKUP(B8,'XI-MARKS-DB'!A3:BP277,48)</f>
        <v>20</v>
      </c>
      <c r="D25" s="62"/>
      <c r="E25" s="61">
        <f>IF(B25="","",B25*0.3)</f>
        <v>24</v>
      </c>
      <c r="F25" s="62"/>
      <c r="G25" s="59">
        <f>IF(C25="","",C25*0.3)</f>
        <v>6</v>
      </c>
      <c r="H25" s="8" t="str">
        <f>IF((VLOOKUP(B8,'XI-MARKS-DB'!A3:BP277,49)&amp;" / "&amp;VLOOKUP(B8,'XI-MARKS-DB'!A3:BP277,50))="AB / ","ABSENT",VLOOKUP(B8,'XI-MARKS-DB'!A3:BP277,49)&amp;" / "&amp;VLOOKUP(B8,'XI-MARKS-DB'!A3:BP277,50))</f>
        <v>64 / A+</v>
      </c>
      <c r="I25" s="8" t="str">
        <f>IF((VLOOKUP(B8,'XI-MARKS-DB'!A3:BP277,51)&amp;" / "&amp;VLOOKUP(B8,'XI-MARKS-DB'!A3:BP277,52))="AB / ","ABSENT",VLOOKUP(B8,'XI-MARKS-DB'!A3:BP277,51)&amp;" / "&amp;VLOOKUP(B8,'XI-MARKS-DB'!A3:BP277,52))</f>
        <v>19 / O</v>
      </c>
      <c r="J25" s="59">
        <f>VLOOKUP(B8,'XI-MARKS-DB'!A3:BP277,53)</f>
        <v>83</v>
      </c>
      <c r="K25" s="59"/>
      <c r="L25" s="59" t="str">
        <f>VLOOKUP(B8,'XI-MARKS-DB'!A3:BP277,55)</f>
        <v>A+</v>
      </c>
    </row>
    <row r="26" spans="1:12" ht="21" customHeight="1" x14ac:dyDescent="0.3">
      <c r="A26" s="59"/>
      <c r="B26" s="59"/>
      <c r="C26" s="63"/>
      <c r="D26" s="64"/>
      <c r="E26" s="63"/>
      <c r="F26" s="64"/>
      <c r="G26" s="59"/>
      <c r="H26" s="81" t="str">
        <f>VLOOKUP(B8,'XI-MARKS-DB'!A3:BP277,54)</f>
        <v>Eighty Three</v>
      </c>
      <c r="I26" s="82"/>
      <c r="J26" s="82"/>
      <c r="K26" s="83"/>
      <c r="L26" s="59"/>
    </row>
    <row r="27" spans="1:12" x14ac:dyDescent="0.3">
      <c r="A27" s="76" t="s">
        <v>45</v>
      </c>
      <c r="B27" s="76"/>
      <c r="C27" s="76"/>
      <c r="D27" s="76"/>
      <c r="E27" s="76"/>
      <c r="F27" s="76"/>
      <c r="G27" s="76"/>
      <c r="H27" s="76"/>
      <c r="I27" s="76"/>
      <c r="J27" s="76"/>
      <c r="K27" s="76"/>
      <c r="L27" s="76"/>
    </row>
    <row r="28" spans="1:12" ht="21" customHeight="1" x14ac:dyDescent="0.3">
      <c r="A28" s="59" t="str">
        <f>IF((VLOOKUP(B8,'XI-MARKS-DB'!A3:BP277,56))=0,"",VLOOKUP(B8,'XI-MARKS-DB'!A3:BP277,56))</f>
        <v>GEGR</v>
      </c>
      <c r="B28" s="59">
        <f>IF((VLOOKUP(B8,'XI-MARKS-DB'!A3:BP277,57))=0,"",VLOOKUP(B8,'XI-MARKS-DB'!A3:BP277,57))</f>
        <v>70</v>
      </c>
      <c r="C28" s="61">
        <f>IF((VLOOKUP(B8,'XI-MARKS-DB'!A3:BP277,58))=0,"",VLOOKUP(B8,'XI-MARKS-DB'!A3:BP277,58))</f>
        <v>30</v>
      </c>
      <c r="D28" s="62"/>
      <c r="E28" s="61">
        <f>IF(B28="","",B28*0.3)</f>
        <v>21</v>
      </c>
      <c r="F28" s="62"/>
      <c r="G28" s="59">
        <f>IF(C28="","",C28*0.3)</f>
        <v>9</v>
      </c>
      <c r="H28" s="8" t="str">
        <f>IF((IF(E28="","",VLOOKUP(B8,'XI-MARKS-DB'!A3:BP277,59)&amp;" / "&amp;VLOOKUP(B8,'XI-MARKS-DB'!A3:BP277,60)))="AB / ","ABSENT",IF(E28="","",VLOOKUP(B8,'XI-MARKS-DB'!A3:BP277,59)&amp;" / "&amp;VLOOKUP(B8,'XI-MARKS-DB'!A3:BP277,60)))</f>
        <v>ABSENT</v>
      </c>
      <c r="I28" s="8" t="str">
        <f>IF((IF(G28="","",VLOOKUP(B8,'XI-MARKS-DB'!A3:BP277,61)&amp;" / "&amp;VLOOKUP(B8,'XI-MARKS-DB'!A3:BP277,62)))="AB / ","ABSENT",IF(G28="","",VLOOKUP(B8,'XI-MARKS-DB'!A3:BP277,61)&amp;" / "&amp;VLOOKUP(B8,'XI-MARKS-DB'!A3:BP277,62)))</f>
        <v>ABSENT</v>
      </c>
      <c r="J28" s="59" t="str">
        <f>IF((VLOOKUP(B8,'XI-MARKS-DB'!A3:BP277,63))=0,"",VLOOKUP(B8,'XI-MARKS-DB'!A3:BP277,63))</f>
        <v/>
      </c>
      <c r="K28" s="59"/>
      <c r="L28" s="59" t="str">
        <f>IF((VLOOKUP(B8,'XI-MARKS-DB'!A3:BP277,65))=0,"",VLOOKUP(B8,'XI-MARKS-DB'!A3:BP277,65))</f>
        <v/>
      </c>
    </row>
    <row r="29" spans="1:12" ht="21" customHeight="1" x14ac:dyDescent="0.3">
      <c r="A29" s="77"/>
      <c r="B29" s="77"/>
      <c r="C29" s="63"/>
      <c r="D29" s="64"/>
      <c r="E29" s="63"/>
      <c r="F29" s="64"/>
      <c r="G29" s="59"/>
      <c r="H29" s="59" t="str">
        <f>IF((VLOOKUP(B8,'XI-MARKS-DB'!A3:BP277,64))=0,"",VLOOKUP(B8,'XI-MARKS-DB'!A3:BP277,64))</f>
        <v/>
      </c>
      <c r="I29" s="59"/>
      <c r="J29" s="59"/>
      <c r="K29" s="59"/>
      <c r="L29" s="59"/>
    </row>
    <row r="30" spans="1:12" ht="21" customHeight="1" x14ac:dyDescent="0.3">
      <c r="A30" s="9" t="s">
        <v>90</v>
      </c>
      <c r="B30" s="88" t="str">
        <f>VLOOKUP(B8,'XI-MARKS-DB'!A3:BQ277,69)</f>
        <v>PASSED</v>
      </c>
      <c r="C30" s="88"/>
      <c r="D30" s="88"/>
      <c r="E30" s="88"/>
      <c r="F30" s="88"/>
      <c r="G30" s="89"/>
      <c r="H30" s="86" t="s">
        <v>46</v>
      </c>
      <c r="I30" s="87"/>
      <c r="J30" s="81">
        <f>VLOOKUP(B8,'XI-MARKS-DB'!A3:BP277,66)</f>
        <v>331</v>
      </c>
      <c r="K30" s="83"/>
      <c r="L30" s="70"/>
    </row>
    <row r="31" spans="1:12" ht="21" customHeight="1" x14ac:dyDescent="0.3">
      <c r="A31" s="84" t="s">
        <v>91</v>
      </c>
      <c r="B31" s="85"/>
      <c r="C31" s="72" t="str">
        <f>IF(B30="UNSUCCESSFUL","",VLOOKUP(B8,'XI-MARKS-DB'!A3:BP277,68))</f>
        <v>B+</v>
      </c>
      <c r="D31" s="72"/>
      <c r="E31" s="72"/>
      <c r="F31" s="72"/>
      <c r="G31" s="73"/>
      <c r="H31" s="65" t="s">
        <v>92</v>
      </c>
      <c r="I31" s="67"/>
      <c r="J31" s="81">
        <f>VLOOKUP(B8,'XI-MARKS-DB'!A3:BP277,67)</f>
        <v>66.2</v>
      </c>
      <c r="K31" s="83"/>
      <c r="L31" s="71"/>
    </row>
    <row r="32" spans="1:12" x14ac:dyDescent="0.3">
      <c r="A32" s="6"/>
      <c r="B32" s="6"/>
      <c r="C32" s="6"/>
      <c r="D32" s="6"/>
      <c r="E32" s="6"/>
      <c r="F32" s="6"/>
      <c r="G32" s="6"/>
      <c r="H32" s="6"/>
      <c r="I32" s="6"/>
      <c r="J32" s="6"/>
      <c r="K32" s="6"/>
      <c r="L32" s="6"/>
    </row>
    <row r="33" spans="1:12" ht="24" customHeight="1" x14ac:dyDescent="0.3">
      <c r="A33" s="3"/>
      <c r="H33" s="98"/>
      <c r="I33" s="98"/>
      <c r="J33" s="98"/>
      <c r="K33" s="98"/>
      <c r="L33" s="98"/>
    </row>
    <row r="34" spans="1:12" ht="43.2" customHeight="1" x14ac:dyDescent="0.3">
      <c r="A34" s="7"/>
      <c r="H34" s="98"/>
      <c r="I34" s="98"/>
      <c r="J34" s="98"/>
      <c r="K34" s="98"/>
      <c r="L34" s="98"/>
    </row>
    <row r="35" spans="1:12" x14ac:dyDescent="0.3">
      <c r="A35" s="11" t="s">
        <v>47</v>
      </c>
      <c r="B35" s="12"/>
      <c r="C35" s="12"/>
      <c r="D35" s="12"/>
      <c r="E35" s="12"/>
      <c r="F35" s="12"/>
      <c r="G35" s="12"/>
      <c r="H35" s="12"/>
      <c r="I35" s="12"/>
      <c r="J35" s="12"/>
      <c r="K35" s="12"/>
      <c r="L35" s="12"/>
    </row>
    <row r="36" spans="1:12" ht="24.6" customHeight="1" x14ac:dyDescent="0.3">
      <c r="A36" s="23" t="s">
        <v>51</v>
      </c>
      <c r="B36" s="78" t="s">
        <v>265</v>
      </c>
      <c r="C36" s="78"/>
      <c r="D36" s="78"/>
      <c r="E36" s="78"/>
      <c r="F36" s="78"/>
      <c r="G36" s="78"/>
      <c r="H36" s="78"/>
      <c r="I36" s="78"/>
      <c r="J36" s="78"/>
      <c r="K36" s="78"/>
      <c r="L36" s="78"/>
    </row>
    <row r="37" spans="1:12" x14ac:dyDescent="0.3">
      <c r="A37" s="23" t="s">
        <v>267</v>
      </c>
      <c r="B37" s="92" t="s">
        <v>266</v>
      </c>
      <c r="C37" s="92"/>
      <c r="D37" s="92"/>
      <c r="E37" s="92"/>
      <c r="F37" s="92"/>
      <c r="G37" s="92"/>
      <c r="H37" s="92"/>
      <c r="I37" s="92"/>
      <c r="J37" s="92"/>
      <c r="K37" s="92"/>
      <c r="L37" s="92"/>
    </row>
    <row r="38" spans="1:12" ht="24.6" customHeight="1" x14ac:dyDescent="0.3">
      <c r="A38" s="23" t="s">
        <v>268</v>
      </c>
      <c r="B38" s="78" t="s">
        <v>52</v>
      </c>
      <c r="C38" s="78"/>
      <c r="D38" s="78"/>
      <c r="E38" s="78"/>
      <c r="F38" s="78"/>
      <c r="G38" s="78"/>
      <c r="H38" s="78"/>
      <c r="I38" s="78"/>
      <c r="J38" s="78"/>
      <c r="K38" s="78"/>
      <c r="L38" s="78"/>
    </row>
  </sheetData>
  <sheetProtection algorithmName="SHA-512" hashValue="XJUYhNKgrPIeKUHp1RS7MDnYoWI3AEJY+e1AIYYHWk8iPE1XOqTICP8e10uTXPW8jletc/bY0iV5TfPzHyIduA==" saltValue="J3vj69oxLq97NI+bkHC70g==" spinCount="100000" sheet="1" formatCells="0"/>
  <mergeCells count="89">
    <mergeCell ref="H33:L34"/>
    <mergeCell ref="A4:B4"/>
    <mergeCell ref="A5:B5"/>
    <mergeCell ref="A6:B6"/>
    <mergeCell ref="E3:H8"/>
    <mergeCell ref="E13:F14"/>
    <mergeCell ref="H17:K17"/>
    <mergeCell ref="C16:D17"/>
    <mergeCell ref="A21:A22"/>
    <mergeCell ref="B21:B22"/>
    <mergeCell ref="G21:G22"/>
    <mergeCell ref="J21:K21"/>
    <mergeCell ref="L21:L22"/>
    <mergeCell ref="H22:K22"/>
    <mergeCell ref="C28:D29"/>
    <mergeCell ref="E23:F24"/>
    <mergeCell ref="B37:L37"/>
    <mergeCell ref="J10:L10"/>
    <mergeCell ref="H10:I10"/>
    <mergeCell ref="A12:A14"/>
    <mergeCell ref="E12:G12"/>
    <mergeCell ref="H12:I12"/>
    <mergeCell ref="I13:I14"/>
    <mergeCell ref="J13:K13"/>
    <mergeCell ref="J14:K14"/>
    <mergeCell ref="G18:G19"/>
    <mergeCell ref="B36:L36"/>
    <mergeCell ref="J18:K18"/>
    <mergeCell ref="L18:L19"/>
    <mergeCell ref="H19:K19"/>
    <mergeCell ref="A20:L20"/>
    <mergeCell ref="C13:D14"/>
    <mergeCell ref="B38:L38"/>
    <mergeCell ref="C11:E11"/>
    <mergeCell ref="G11:L11"/>
    <mergeCell ref="H26:K26"/>
    <mergeCell ref="A31:B31"/>
    <mergeCell ref="H30:I30"/>
    <mergeCell ref="J30:K30"/>
    <mergeCell ref="H31:I31"/>
    <mergeCell ref="J31:K31"/>
    <mergeCell ref="B30:G30"/>
    <mergeCell ref="A11:B11"/>
    <mergeCell ref="J12:K12"/>
    <mergeCell ref="L12:L14"/>
    <mergeCell ref="B13:B14"/>
    <mergeCell ref="G13:G14"/>
    <mergeCell ref="H13:H14"/>
    <mergeCell ref="A1:L1"/>
    <mergeCell ref="A2:L2"/>
    <mergeCell ref="A27:L27"/>
    <mergeCell ref="A28:A29"/>
    <mergeCell ref="B28:B29"/>
    <mergeCell ref="G28:G29"/>
    <mergeCell ref="J28:K28"/>
    <mergeCell ref="L28:L29"/>
    <mergeCell ref="H29:K29"/>
    <mergeCell ref="A18:A19"/>
    <mergeCell ref="B18:B19"/>
    <mergeCell ref="C18:D19"/>
    <mergeCell ref="H24:K24"/>
    <mergeCell ref="A25:A26"/>
    <mergeCell ref="B25:B26"/>
    <mergeCell ref="G25:G26"/>
    <mergeCell ref="E25:F26"/>
    <mergeCell ref="E28:F29"/>
    <mergeCell ref="L30:L31"/>
    <mergeCell ref="J25:K25"/>
    <mergeCell ref="J23:K23"/>
    <mergeCell ref="C31:G31"/>
    <mergeCell ref="L23:L24"/>
    <mergeCell ref="L25:L26"/>
    <mergeCell ref="C25:D26"/>
    <mergeCell ref="A23:A24"/>
    <mergeCell ref="B23:B24"/>
    <mergeCell ref="G23:G24"/>
    <mergeCell ref="A10:E10"/>
    <mergeCell ref="E21:F22"/>
    <mergeCell ref="C21:D22"/>
    <mergeCell ref="C23:D24"/>
    <mergeCell ref="B12:D12"/>
    <mergeCell ref="E16:F17"/>
    <mergeCell ref="E18:F19"/>
    <mergeCell ref="A15:L15"/>
    <mergeCell ref="A16:A17"/>
    <mergeCell ref="B16:B17"/>
    <mergeCell ref="G16:G17"/>
    <mergeCell ref="J16:K16"/>
    <mergeCell ref="L16:L17"/>
  </mergeCells>
  <printOptions horizontalCentered="1"/>
  <pageMargins left="0.35433070866141736" right="0.31" top="0.43307086614173229" bottom="0.43307086614173229" header="0.31496062992125984" footer="0.31496062992125984"/>
  <pageSetup paperSize="9" scale="98" orientation="portrait" verticalDpi="0" r:id="rId1"/>
  <drawing r:id="rId2"/>
  <picture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FC1D8-78C9-4AFD-A372-0B191205483E}">
  <dimension ref="A1:AA552"/>
  <sheetViews>
    <sheetView workbookViewId="0">
      <selection sqref="A1:A2"/>
    </sheetView>
  </sheetViews>
  <sheetFormatPr defaultColWidth="0" defaultRowHeight="14.4" x14ac:dyDescent="0.3"/>
  <cols>
    <col min="1" max="1" width="4.88671875" customWidth="1"/>
    <col min="2" max="2" width="8.88671875" customWidth="1"/>
    <col min="3" max="3" width="21.33203125" customWidth="1"/>
    <col min="4" max="5" width="4.77734375" customWidth="1"/>
    <col min="6" max="6" width="5.77734375" customWidth="1"/>
    <col min="7" max="8" width="4.77734375" customWidth="1"/>
    <col min="9" max="9" width="5.77734375" customWidth="1"/>
    <col min="10" max="21" width="4.77734375" customWidth="1"/>
    <col min="22" max="22" width="8.88671875" customWidth="1"/>
    <col min="23" max="23" width="8" customWidth="1"/>
    <col min="24" max="24" width="8.88671875" customWidth="1"/>
    <col min="25" max="27" width="0" hidden="1" customWidth="1"/>
    <col min="28" max="16384" width="8.88671875" hidden="1"/>
  </cols>
  <sheetData>
    <row r="1" spans="1:27" x14ac:dyDescent="0.3">
      <c r="A1" s="109" t="s">
        <v>133</v>
      </c>
      <c r="B1" s="111" t="s">
        <v>253</v>
      </c>
      <c r="C1" s="48" t="s">
        <v>254</v>
      </c>
      <c r="D1" s="105" t="s">
        <v>262</v>
      </c>
      <c r="E1" s="106"/>
      <c r="F1" s="50" t="str">
        <f>MARKSHEET!A16</f>
        <v>BNGA</v>
      </c>
      <c r="G1" s="105" t="s">
        <v>263</v>
      </c>
      <c r="H1" s="106"/>
      <c r="I1" s="51" t="str">
        <f>MARKSHEET!A18</f>
        <v>ENGB</v>
      </c>
      <c r="J1" s="107" t="s">
        <v>255</v>
      </c>
      <c r="K1" s="107"/>
      <c r="L1" s="107"/>
      <c r="M1" s="107" t="s">
        <v>256</v>
      </c>
      <c r="N1" s="107"/>
      <c r="O1" s="107"/>
      <c r="P1" s="107" t="s">
        <v>257</v>
      </c>
      <c r="Q1" s="107"/>
      <c r="R1" s="107"/>
      <c r="S1" s="107" t="s">
        <v>258</v>
      </c>
      <c r="T1" s="107"/>
      <c r="U1" s="107"/>
      <c r="V1" s="108" t="s">
        <v>259</v>
      </c>
      <c r="W1" s="108" t="s">
        <v>93</v>
      </c>
    </row>
    <row r="2" spans="1:27" x14ac:dyDescent="0.3">
      <c r="A2" s="110"/>
      <c r="B2" s="112"/>
      <c r="C2" s="49" t="s">
        <v>2</v>
      </c>
      <c r="D2" s="52" t="s">
        <v>112</v>
      </c>
      <c r="E2" s="52" t="s">
        <v>260</v>
      </c>
      <c r="F2" s="52" t="s">
        <v>261</v>
      </c>
      <c r="G2" s="52" t="s">
        <v>112</v>
      </c>
      <c r="H2" s="52" t="s">
        <v>260</v>
      </c>
      <c r="I2" s="52" t="s">
        <v>261</v>
      </c>
      <c r="J2" s="52" t="s">
        <v>112</v>
      </c>
      <c r="K2" s="52" t="s">
        <v>260</v>
      </c>
      <c r="L2" s="52" t="s">
        <v>261</v>
      </c>
      <c r="M2" s="52" t="s">
        <v>112</v>
      </c>
      <c r="N2" s="52" t="s">
        <v>260</v>
      </c>
      <c r="O2" s="52" t="s">
        <v>261</v>
      </c>
      <c r="P2" s="52" t="s">
        <v>112</v>
      </c>
      <c r="Q2" s="52" t="s">
        <v>260</v>
      </c>
      <c r="R2" s="52" t="s">
        <v>261</v>
      </c>
      <c r="S2" s="52" t="s">
        <v>112</v>
      </c>
      <c r="T2" s="52" t="s">
        <v>260</v>
      </c>
      <c r="U2" s="52" t="s">
        <v>261</v>
      </c>
      <c r="V2" s="108"/>
      <c r="W2" s="108"/>
      <c r="AA2" s="47"/>
    </row>
    <row r="3" spans="1:27" x14ac:dyDescent="0.3">
      <c r="A3" s="103">
        <v>1</v>
      </c>
      <c r="B3" s="103" t="str">
        <f>IFERROR(VLOOKUP($A3,'XI-MARKS-DB'!$A$1:$BY$184,3)&amp;" ("&amp;VLOOKUP($A3,'XI-MARKS-DB'!$A$1:$BY$184,2)&amp;")","")</f>
        <v>1 (A)</v>
      </c>
      <c r="C3" s="46">
        <f>IFERROR(VLOOKUP($A3,'XI-MARKS-DB'!$A$1:$BY$184,7),"")</f>
        <v>419000001</v>
      </c>
      <c r="D3" s="104" t="str">
        <f>IF($D4="","",$F$1)</f>
        <v>BNGA</v>
      </c>
      <c r="E3" s="104"/>
      <c r="F3" s="104"/>
      <c r="G3" s="104" t="str">
        <f>IF($G4="","",$I$1)</f>
        <v>ENGB</v>
      </c>
      <c r="H3" s="104"/>
      <c r="I3" s="104"/>
      <c r="J3" s="104" t="str">
        <f>IFERROR(VLOOKUP($A3,'XI-MARKS-DB'!$A$1:$BY$184,26),"")</f>
        <v>HIST</v>
      </c>
      <c r="K3" s="104"/>
      <c r="L3" s="104"/>
      <c r="M3" s="104" t="str">
        <f>IFERROR(VLOOKUP($A3,'XI-MARKS-DB'!$A$1:$BY$184,36),"")</f>
        <v>EDCN</v>
      </c>
      <c r="N3" s="104"/>
      <c r="O3" s="104"/>
      <c r="P3" s="104" t="str">
        <f>IFERROR(VLOOKUP($A3,'XI-MARKS-DB'!$A$1:$BY$184,46),"")</f>
        <v>ECON</v>
      </c>
      <c r="Q3" s="104"/>
      <c r="R3" s="104"/>
      <c r="S3" s="104" t="str">
        <f>IFERROR(IF((VLOOKUP($A3,'XI-MARKS-DB'!$A$1:$BY$184,56))=0,"",VLOOKUP($A3,'XI-MARKS-DB'!$A$1:$BY$184,56)),"")</f>
        <v>GEGR</v>
      </c>
      <c r="T3" s="104"/>
      <c r="U3" s="104"/>
      <c r="V3" s="103">
        <f>IFERROR(VLOOKUP($A3,'XI-MARKS-DB'!$A$1:$BY$184,66),"")</f>
        <v>331</v>
      </c>
      <c r="W3" s="103" t="str">
        <f>IFERROR(VLOOKUP($A3,'XI-MARKS-DB'!$A$1:$BY$184,69),"")</f>
        <v>PASSED</v>
      </c>
    </row>
    <row r="4" spans="1:27" x14ac:dyDescent="0.3">
      <c r="A4" s="103"/>
      <c r="B4" s="103"/>
      <c r="C4" s="46" t="str">
        <f>IFERROR(VLOOKUP($A3,'XI-MARKS-DB'!$A$1:$BY$184,4),"")</f>
        <v>A B C</v>
      </c>
      <c r="D4" s="46">
        <f>IFERROR(VLOOKUP($A3,'XI-MARKS-DB'!$A$1:$BY$184,10),"")</f>
        <v>56</v>
      </c>
      <c r="E4" s="46">
        <f>IFERROR(VLOOKUP($A3,'XI-MARKS-DB'!$A$1:$BY$184,12),"")</f>
        <v>26</v>
      </c>
      <c r="F4" s="46">
        <f>IFERROR(VLOOKUP($A3,'XI-MARKS-DB'!$A$1:$BY$184,14),"")</f>
        <v>82</v>
      </c>
      <c r="G4" s="46">
        <f>IFERROR(VLOOKUP($A3,'XI-MARKS-DB'!$A$1:$BY$184,19),"")</f>
        <v>25</v>
      </c>
      <c r="H4" s="46">
        <f>IFERROR(VLOOKUP($A3,'XI-MARKS-DB'!$A$1:$BY$184,21),"")</f>
        <v>19</v>
      </c>
      <c r="I4" s="46">
        <f>IFERROR(VLOOKUP($A3,'XI-MARKS-DB'!$A$1:$BY$184,23),"")</f>
        <v>44</v>
      </c>
      <c r="J4" s="46">
        <f>IFERROR(VLOOKUP($A3,'XI-MARKS-DB'!$A$1:$BY$184,29),"")</f>
        <v>24</v>
      </c>
      <c r="K4" s="46">
        <f>IFERROR(VLOOKUP($A3,'XI-MARKS-DB'!$A$1:$BY$184,31),"")</f>
        <v>19</v>
      </c>
      <c r="L4" s="46">
        <f>IFERROR(VLOOKUP($A3,'XI-MARKS-DB'!$A$1:$BY$184,33),"")</f>
        <v>43</v>
      </c>
      <c r="M4" s="46">
        <f>IFERROR(VLOOKUP($A3,'XI-MARKS-DB'!$A$1:$BY$184,39),"")</f>
        <v>60</v>
      </c>
      <c r="N4" s="46">
        <f>IFERROR(VLOOKUP($A3,'XI-MARKS-DB'!$A$1:$BY$184,41),"")</f>
        <v>19</v>
      </c>
      <c r="O4" s="46">
        <f>IFERROR(VLOOKUP($A3,'XI-MARKS-DB'!$A$1:$BY$184,43),"")</f>
        <v>79</v>
      </c>
      <c r="P4" s="46">
        <f>IFERROR(VLOOKUP($A3,'XI-MARKS-DB'!$A$1:$BY$184,49),"")</f>
        <v>64</v>
      </c>
      <c r="Q4" s="46">
        <f>IFERROR(VLOOKUP($A3,'XI-MARKS-DB'!$A$1:$BY$184,51),"")</f>
        <v>19</v>
      </c>
      <c r="R4" s="46">
        <f>IFERROR(VLOOKUP($A3,'XI-MARKS-DB'!$A$1:$BY$184,53),"")</f>
        <v>83</v>
      </c>
      <c r="S4" s="46" t="str">
        <f>IFERROR(IF((VLOOKUP($A3,'XI-MARKS-DB'!$A$1:$BY$184,59))=0,"",VLOOKUP($A3,'XI-MARKS-DB'!$A$1:$BY$184,59)),"")</f>
        <v>AB</v>
      </c>
      <c r="T4" s="46" t="str">
        <f>IFERROR(IF((VLOOKUP($A3,'XI-MARKS-DB'!$A$1:$BY$184,61))=0,"",VLOOKUP($A3,'XI-MARKS-DB'!$A$1:$BY$184,61)),"")</f>
        <v>AB</v>
      </c>
      <c r="U4" s="46" t="str">
        <f>IFERROR(VLOOKUP($A3,'XI-MARKS-DB'!$A$1:$BY$184,63),"")</f>
        <v/>
      </c>
      <c r="V4" s="103"/>
      <c r="W4" s="103"/>
      <c r="AA4" s="47"/>
    </row>
    <row r="5" spans="1:27" x14ac:dyDescent="0.3">
      <c r="A5" s="103">
        <f>IF(COUNTA('XI-MARKS-DB'!$C$3:$C$277)&gt;A3,A3+1,"")</f>
        <v>2</v>
      </c>
      <c r="B5" s="103" t="str">
        <f>IFERROR(VLOOKUP($A5,'XI-MARKS-DB'!$A$1:$BY$184,3)&amp;" ("&amp;VLOOKUP($A5,'XI-MARKS-DB'!$A$1:$BY$184,2)&amp;")","")</f>
        <v>2 (B)</v>
      </c>
      <c r="C5" s="46">
        <f>IFERROR(VLOOKUP($A5,'XI-MARKS-DB'!$A$1:$BY$184,7),"")</f>
        <v>419000002</v>
      </c>
      <c r="D5" s="104" t="str">
        <f t="shared" ref="D5" si="0">IF($D6="","",$F$1)</f>
        <v>BNGA</v>
      </c>
      <c r="E5" s="104"/>
      <c r="F5" s="104"/>
      <c r="G5" s="104" t="str">
        <f t="shared" ref="G5" si="1">IF($G6="","",$I$1)</f>
        <v>ENGB</v>
      </c>
      <c r="H5" s="104"/>
      <c r="I5" s="104"/>
      <c r="J5" s="104" t="str">
        <f>IFERROR(VLOOKUP($A5,'XI-MARKS-DB'!$A$1:$BY$184,26),"")</f>
        <v>PHY</v>
      </c>
      <c r="K5" s="104"/>
      <c r="L5" s="104"/>
      <c r="M5" s="104" t="str">
        <f>IFERROR(VLOOKUP($A5,'XI-MARKS-DB'!$A$1:$BY$184,36),"")</f>
        <v>CHEM</v>
      </c>
      <c r="N5" s="104"/>
      <c r="O5" s="104"/>
      <c r="P5" s="104" t="str">
        <f>IFERROR(VLOOKUP($A5,'XI-MARKS-DB'!$A$1:$BY$184,46),"")</f>
        <v>MATH</v>
      </c>
      <c r="Q5" s="104"/>
      <c r="R5" s="104"/>
      <c r="S5" s="104" t="str">
        <f>IFERROR(IF((VLOOKUP($A5,'XI-MARKS-DB'!$A$1:$BY$184,56))=0,"",VLOOKUP($A5,'XI-MARKS-DB'!$A$1:$BY$184,56)),"")</f>
        <v>BIOS</v>
      </c>
      <c r="T5" s="104"/>
      <c r="U5" s="104"/>
      <c r="V5" s="103">
        <f>IFERROR(VLOOKUP($A5,'XI-MARKS-DB'!$A$1:$BY$184,66),"")</f>
        <v>420</v>
      </c>
      <c r="W5" s="103" t="str">
        <f>IFERROR(VLOOKUP($A5,'XI-MARKS-DB'!$A$1:$BY$184,69),"")</f>
        <v>PASSED</v>
      </c>
      <c r="X5" s="1"/>
    </row>
    <row r="6" spans="1:27" x14ac:dyDescent="0.3">
      <c r="A6" s="103"/>
      <c r="B6" s="103"/>
      <c r="C6" s="46" t="str">
        <f>IFERROR(VLOOKUP($A5,'XI-MARKS-DB'!$A$1:$BY$184,4),"")</f>
        <v>E F G</v>
      </c>
      <c r="D6" s="46">
        <f>IFERROR(VLOOKUP($A5,'XI-MARKS-DB'!$A$1:$BY$184,10),"")</f>
        <v>30</v>
      </c>
      <c r="E6" s="46">
        <f>IFERROR(VLOOKUP($A5,'XI-MARKS-DB'!$A$1:$BY$184,12),"")</f>
        <v>20</v>
      </c>
      <c r="F6" s="46">
        <f>IFERROR(VLOOKUP($A5,'XI-MARKS-DB'!$A$1:$BY$184,14),"")</f>
        <v>50</v>
      </c>
      <c r="G6" s="46">
        <f>IFERROR(VLOOKUP($A5,'XI-MARKS-DB'!$A$1:$BY$184,19),"")</f>
        <v>60</v>
      </c>
      <c r="H6" s="46">
        <f>IFERROR(VLOOKUP($A5,'XI-MARKS-DB'!$A$1:$BY$184,21),"")</f>
        <v>20</v>
      </c>
      <c r="I6" s="46">
        <f>IFERROR(VLOOKUP($A5,'XI-MARKS-DB'!$A$1:$BY$184,23),"")</f>
        <v>80</v>
      </c>
      <c r="J6" s="46">
        <f>IFERROR(VLOOKUP($A5,'XI-MARKS-DB'!$A$1:$BY$184,29),"")</f>
        <v>67</v>
      </c>
      <c r="K6" s="46">
        <f>IFERROR(VLOOKUP($A5,'XI-MARKS-DB'!$A$1:$BY$184,31),"")</f>
        <v>25</v>
      </c>
      <c r="L6" s="46">
        <f>IFERROR(VLOOKUP($A5,'XI-MARKS-DB'!$A$1:$BY$184,33),"")</f>
        <v>92</v>
      </c>
      <c r="M6" s="46">
        <f>IFERROR(VLOOKUP($A5,'XI-MARKS-DB'!$A$1:$BY$184,39),"")</f>
        <v>50</v>
      </c>
      <c r="N6" s="46">
        <f>IFERROR(VLOOKUP($A5,'XI-MARKS-DB'!$A$1:$BY$184,41),"")</f>
        <v>24</v>
      </c>
      <c r="O6" s="46">
        <f>IFERROR(VLOOKUP($A5,'XI-MARKS-DB'!$A$1:$BY$184,43),"")</f>
        <v>74</v>
      </c>
      <c r="P6" s="46">
        <f>IFERROR(VLOOKUP($A5,'XI-MARKS-DB'!$A$1:$BY$184,49),"")</f>
        <v>61</v>
      </c>
      <c r="Q6" s="46">
        <f>IFERROR(VLOOKUP($A5,'XI-MARKS-DB'!$A$1:$BY$184,51),"")</f>
        <v>19</v>
      </c>
      <c r="R6" s="46">
        <f>IFERROR(VLOOKUP($A5,'XI-MARKS-DB'!$A$1:$BY$184,53),"")</f>
        <v>80</v>
      </c>
      <c r="S6" s="46">
        <f>IFERROR(IF((VLOOKUP($A5,'XI-MARKS-DB'!$A$1:$BY$184,59))=0,"",VLOOKUP($A5,'XI-MARKS-DB'!$A$1:$BY$184,59)),"")</f>
        <v>64</v>
      </c>
      <c r="T6" s="46">
        <f>IFERROR(IF((VLOOKUP($A5,'XI-MARKS-DB'!$A$1:$BY$184,61))=0,"",VLOOKUP($A5,'XI-MARKS-DB'!$A$1:$BY$184,61)),"")</f>
        <v>30</v>
      </c>
      <c r="U6" s="46">
        <f>IFERROR(VLOOKUP($A5,'XI-MARKS-DB'!$A$1:$BY$184,63),"")</f>
        <v>94</v>
      </c>
      <c r="V6" s="103"/>
      <c r="W6" s="103"/>
      <c r="X6" s="1"/>
    </row>
    <row r="7" spans="1:27" x14ac:dyDescent="0.3">
      <c r="A7" s="103">
        <f>IF(COUNTA('XI-MARKS-DB'!$C$3:$C$277)&gt;A5,A5+1,"")</f>
        <v>3</v>
      </c>
      <c r="B7" s="103" t="str">
        <f>IFERROR(VLOOKUP($A7,'XI-MARKS-DB'!$A$1:$BY$184,3)&amp;" ("&amp;VLOOKUP($A7,'XI-MARKS-DB'!$A$1:$BY$184,2)&amp;")","")</f>
        <v>3 (A)</v>
      </c>
      <c r="C7" s="46">
        <f>IFERROR(VLOOKUP($A7,'XI-MARKS-DB'!$A$1:$BY$184,7),"")</f>
        <v>420000003</v>
      </c>
      <c r="D7" s="104" t="str">
        <f t="shared" ref="D7" si="2">IF($D8="","",$F$1)</f>
        <v>BNGA</v>
      </c>
      <c r="E7" s="104"/>
      <c r="F7" s="104"/>
      <c r="G7" s="104" t="str">
        <f t="shared" ref="G7" si="3">IF($G8="","",$I$1)</f>
        <v>ENGB</v>
      </c>
      <c r="H7" s="104"/>
      <c r="I7" s="104"/>
      <c r="J7" s="104" t="str">
        <f>IFERROR(VLOOKUP($A7,'XI-MARKS-DB'!$A$1:$BY$184,26),"")</f>
        <v>POLS</v>
      </c>
      <c r="K7" s="104"/>
      <c r="L7" s="104"/>
      <c r="M7" s="104" t="str">
        <f>IFERROR(VLOOKUP($A7,'XI-MARKS-DB'!$A$1:$BY$184,36),"")</f>
        <v>PHILS</v>
      </c>
      <c r="N7" s="104"/>
      <c r="O7" s="104"/>
      <c r="P7" s="104" t="str">
        <f>IFERROR(VLOOKUP($A7,'XI-MARKS-DB'!$A$1:$BY$184,46),"")</f>
        <v>EDCN</v>
      </c>
      <c r="Q7" s="104"/>
      <c r="R7" s="104"/>
      <c r="S7" s="104" t="str">
        <f>IFERROR(IF((VLOOKUP($A7,'XI-MARKS-DB'!$A$1:$BY$184,56))=0,"",VLOOKUP($A7,'XI-MARKS-DB'!$A$1:$BY$184,56)),"")</f>
        <v/>
      </c>
      <c r="T7" s="104"/>
      <c r="U7" s="104"/>
      <c r="V7" s="103">
        <f>IFERROR(VLOOKUP($A7,'XI-MARKS-DB'!$A$1:$BY$184,66),"")</f>
        <v>217</v>
      </c>
      <c r="W7" s="103" t="str">
        <f>IFERROR(VLOOKUP($A7,'XI-MARKS-DB'!$A$1:$BY$184,69),"")</f>
        <v>FAILED</v>
      </c>
      <c r="X7" s="1"/>
    </row>
    <row r="8" spans="1:27" x14ac:dyDescent="0.3">
      <c r="A8" s="103"/>
      <c r="B8" s="103"/>
      <c r="C8" s="46" t="str">
        <f>IFERROR(VLOOKUP($A7,'XI-MARKS-DB'!$A$1:$BY$184,4),"")</f>
        <v>H I J</v>
      </c>
      <c r="D8" s="46">
        <f>IFERROR(VLOOKUP($A7,'XI-MARKS-DB'!$A$1:$BY$184,10),"")</f>
        <v>20</v>
      </c>
      <c r="E8" s="46">
        <f>IFERROR(VLOOKUP($A7,'XI-MARKS-DB'!$A$1:$BY$184,12),"")</f>
        <v>20</v>
      </c>
      <c r="F8" s="46">
        <f>IFERROR(VLOOKUP($A7,'XI-MARKS-DB'!$A$1:$BY$184,14),"")</f>
        <v>40</v>
      </c>
      <c r="G8" s="46" t="str">
        <f>IFERROR(VLOOKUP($A7,'XI-MARKS-DB'!$A$1:$BY$184,19),"")</f>
        <v>AB</v>
      </c>
      <c r="H8" s="46">
        <f>IFERROR(VLOOKUP($A7,'XI-MARKS-DB'!$A$1:$BY$184,21),"")</f>
        <v>15</v>
      </c>
      <c r="I8" s="46">
        <f>IFERROR(VLOOKUP($A7,'XI-MARKS-DB'!$A$1:$BY$184,23),"")</f>
        <v>15</v>
      </c>
      <c r="J8" s="46">
        <f>IFERROR(VLOOKUP($A7,'XI-MARKS-DB'!$A$1:$BY$184,29),"")</f>
        <v>10</v>
      </c>
      <c r="K8" s="46">
        <f>IFERROR(VLOOKUP($A7,'XI-MARKS-DB'!$A$1:$BY$184,31),"")</f>
        <v>15</v>
      </c>
      <c r="L8" s="46">
        <f>IFERROR(VLOOKUP($A7,'XI-MARKS-DB'!$A$1:$BY$184,33),"")</f>
        <v>25</v>
      </c>
      <c r="M8" s="46">
        <f>IFERROR(VLOOKUP($A7,'XI-MARKS-DB'!$A$1:$BY$184,39),"")</f>
        <v>30</v>
      </c>
      <c r="N8" s="46">
        <f>IFERROR(VLOOKUP($A7,'XI-MARKS-DB'!$A$1:$BY$184,41),"")</f>
        <v>19</v>
      </c>
      <c r="O8" s="46">
        <f>IFERROR(VLOOKUP($A7,'XI-MARKS-DB'!$A$1:$BY$184,43),"")</f>
        <v>49</v>
      </c>
      <c r="P8" s="46">
        <f>IFERROR(VLOOKUP($A7,'XI-MARKS-DB'!$A$1:$BY$184,49),"")</f>
        <v>70</v>
      </c>
      <c r="Q8" s="46">
        <f>IFERROR(VLOOKUP($A7,'XI-MARKS-DB'!$A$1:$BY$184,51),"")</f>
        <v>18</v>
      </c>
      <c r="R8" s="46">
        <f>IFERROR(VLOOKUP($A7,'XI-MARKS-DB'!$A$1:$BY$184,53),"")</f>
        <v>88</v>
      </c>
      <c r="S8" s="46" t="str">
        <f>IFERROR(IF((VLOOKUP($A7,'XI-MARKS-DB'!$A$1:$BY$184,59))=0,"",VLOOKUP($A7,'XI-MARKS-DB'!$A$1:$BY$184,59)),"")</f>
        <v/>
      </c>
      <c r="T8" s="46" t="str">
        <f>IFERROR(IF((VLOOKUP($A7,'XI-MARKS-DB'!$A$1:$BY$184,61))=0,"",VLOOKUP($A7,'XI-MARKS-DB'!$A$1:$BY$184,61)),"")</f>
        <v/>
      </c>
      <c r="U8" s="46" t="str">
        <f>IFERROR(VLOOKUP($A7,'XI-MARKS-DB'!$A$1:$BY$184,63),"")</f>
        <v/>
      </c>
      <c r="V8" s="103"/>
      <c r="W8" s="103"/>
      <c r="X8" s="1"/>
    </row>
    <row r="9" spans="1:27" x14ac:dyDescent="0.3">
      <c r="A9" s="103">
        <f>IF(COUNTA('XI-MARKS-DB'!$C$3:$C$277)&gt;A7,A7+1,"")</f>
        <v>4</v>
      </c>
      <c r="B9" s="103" t="str">
        <f>IFERROR(VLOOKUP($A9,'XI-MARKS-DB'!$A$1:$BY$184,3)&amp;" ("&amp;VLOOKUP($A9,'XI-MARKS-DB'!$A$1:$BY$184,2)&amp;")","")</f>
        <v>4 (A)</v>
      </c>
      <c r="C9" s="46">
        <f>IFERROR(VLOOKUP($A9,'XI-MARKS-DB'!$A$1:$BY$184,7),"")</f>
        <v>0</v>
      </c>
      <c r="D9" s="104" t="str">
        <f t="shared" ref="D9" si="4">IF($D10="","",$F$1)</f>
        <v>BNGA</v>
      </c>
      <c r="E9" s="104"/>
      <c r="F9" s="104"/>
      <c r="G9" s="104" t="str">
        <f t="shared" ref="G9" si="5">IF($G10="","",$I$1)</f>
        <v>ENGB</v>
      </c>
      <c r="H9" s="104"/>
      <c r="I9" s="104"/>
      <c r="J9" s="104" t="str">
        <f>IFERROR(VLOOKUP($A9,'XI-MARKS-DB'!$A$1:$BY$184,26),"")</f>
        <v>AAAA</v>
      </c>
      <c r="K9" s="104"/>
      <c r="L9" s="104"/>
      <c r="M9" s="104" t="str">
        <f>IFERROR(VLOOKUP($A9,'XI-MARKS-DB'!$A$1:$BY$184,36),"")</f>
        <v>BBBB</v>
      </c>
      <c r="N9" s="104"/>
      <c r="O9" s="104"/>
      <c r="P9" s="104">
        <f>IFERROR(VLOOKUP($A9,'XI-MARKS-DB'!$A$1:$BY$184,46),"")</f>
        <v>0</v>
      </c>
      <c r="Q9" s="104"/>
      <c r="R9" s="104"/>
      <c r="S9" s="104" t="str">
        <f>IFERROR(IF((VLOOKUP($A9,'XI-MARKS-DB'!$A$1:$BY$184,56))=0,"",VLOOKUP($A9,'XI-MARKS-DB'!$A$1:$BY$184,56)),"")</f>
        <v/>
      </c>
      <c r="T9" s="104"/>
      <c r="U9" s="104"/>
      <c r="V9" s="103" t="str">
        <f>IFERROR(VLOOKUP($A9,'XI-MARKS-DB'!$A$1:$BY$184,66),"")</f>
        <v/>
      </c>
      <c r="W9" s="103" t="str">
        <f>IFERROR(VLOOKUP($A9,'XI-MARKS-DB'!$A$1:$BY$184,69),"")</f>
        <v/>
      </c>
    </row>
    <row r="10" spans="1:27" x14ac:dyDescent="0.3">
      <c r="A10" s="103"/>
      <c r="B10" s="103"/>
      <c r="C10" s="46">
        <f>IFERROR(VLOOKUP($A9,'XI-MARKS-DB'!$A$1:$BY$184,4),"")</f>
        <v>0</v>
      </c>
      <c r="D10" s="46">
        <f>IFERROR(VLOOKUP($A9,'XI-MARKS-DB'!$A$1:$BY$184,10),"")</f>
        <v>40</v>
      </c>
      <c r="E10" s="46">
        <f>IFERROR(VLOOKUP($A9,'XI-MARKS-DB'!$A$1:$BY$184,12),"")</f>
        <v>15</v>
      </c>
      <c r="F10" s="46">
        <f>IFERROR(VLOOKUP($A9,'XI-MARKS-DB'!$A$1:$BY$184,14),"")</f>
        <v>55</v>
      </c>
      <c r="G10" s="46">
        <f>IFERROR(VLOOKUP($A9,'XI-MARKS-DB'!$A$1:$BY$184,19),"")</f>
        <v>41</v>
      </c>
      <c r="H10" s="46">
        <f>IFERROR(VLOOKUP($A9,'XI-MARKS-DB'!$A$1:$BY$184,21),"")</f>
        <v>16</v>
      </c>
      <c r="I10" s="46">
        <f>IFERROR(VLOOKUP($A9,'XI-MARKS-DB'!$A$1:$BY$184,23),"")</f>
        <v>57</v>
      </c>
      <c r="J10" s="46">
        <f>IFERROR(VLOOKUP($A9,'XI-MARKS-DB'!$A$1:$BY$184,29),"")</f>
        <v>35</v>
      </c>
      <c r="K10" s="46">
        <f>IFERROR(VLOOKUP($A9,'XI-MARKS-DB'!$A$1:$BY$184,31),"")</f>
        <v>10</v>
      </c>
      <c r="L10" s="46">
        <f>IFERROR(VLOOKUP($A9,'XI-MARKS-DB'!$A$1:$BY$184,33),"")</f>
        <v>45</v>
      </c>
      <c r="M10" s="46" t="str">
        <f>IFERROR(VLOOKUP($A9,'XI-MARKS-DB'!$A$1:$BY$184,39),"")</f>
        <v>AB</v>
      </c>
      <c r="N10" s="46">
        <f>IFERROR(VLOOKUP($A9,'XI-MARKS-DB'!$A$1:$BY$184,41),"")</f>
        <v>0</v>
      </c>
      <c r="O10" s="46" t="str">
        <f>IFERROR(VLOOKUP($A9,'XI-MARKS-DB'!$A$1:$BY$184,43),"")</f>
        <v/>
      </c>
      <c r="P10" s="46">
        <f>IFERROR(VLOOKUP($A9,'XI-MARKS-DB'!$A$1:$BY$184,49),"")</f>
        <v>0</v>
      </c>
      <c r="Q10" s="46">
        <f>IFERROR(VLOOKUP($A9,'XI-MARKS-DB'!$A$1:$BY$184,51),"")</f>
        <v>0</v>
      </c>
      <c r="R10" s="46" t="str">
        <f>IFERROR(VLOOKUP($A9,'XI-MARKS-DB'!$A$1:$BY$184,53),"")</f>
        <v/>
      </c>
      <c r="S10" s="46" t="str">
        <f>IFERROR(IF((VLOOKUP($A9,'XI-MARKS-DB'!$A$1:$BY$184,59))=0,"",VLOOKUP($A9,'XI-MARKS-DB'!$A$1:$BY$184,59)),"")</f>
        <v/>
      </c>
      <c r="T10" s="46" t="str">
        <f>IFERROR(IF((VLOOKUP($A9,'XI-MARKS-DB'!$A$1:$BY$184,61))=0,"",VLOOKUP($A9,'XI-MARKS-DB'!$A$1:$BY$184,61)),"")</f>
        <v/>
      </c>
      <c r="U10" s="46" t="str">
        <f>IFERROR(VLOOKUP($A9,'XI-MARKS-DB'!$A$1:$BY$184,63),"")</f>
        <v/>
      </c>
      <c r="V10" s="103"/>
      <c r="W10" s="103"/>
    </row>
    <row r="11" spans="1:27" x14ac:dyDescent="0.3">
      <c r="A11" s="103" t="str">
        <f>IF(COUNTA('XI-MARKS-DB'!$C$3:$C$277)&gt;A9,A9+1,"")</f>
        <v/>
      </c>
      <c r="B11" s="103" t="str">
        <f>IFERROR(VLOOKUP($A11,'XI-MARKS-DB'!$A$1:$BY$184,3)&amp;" ("&amp;VLOOKUP($A11,'XI-MARKS-DB'!$A$1:$BY$184,2)&amp;")","")</f>
        <v/>
      </c>
      <c r="C11" s="46" t="str">
        <f>IFERROR(VLOOKUP($A11,'XI-MARKS-DB'!$A$1:$BY$184,7),"")</f>
        <v/>
      </c>
      <c r="D11" s="104" t="str">
        <f t="shared" ref="D11" si="6">IF($D12="","",$F$1)</f>
        <v/>
      </c>
      <c r="E11" s="104"/>
      <c r="F11" s="104"/>
      <c r="G11" s="104" t="str">
        <f t="shared" ref="G11" si="7">IF($G12="","",$I$1)</f>
        <v/>
      </c>
      <c r="H11" s="104"/>
      <c r="I11" s="104"/>
      <c r="J11" s="104" t="str">
        <f>IFERROR(VLOOKUP($A11,'XI-MARKS-DB'!$A$1:$BY$184,26),"")</f>
        <v/>
      </c>
      <c r="K11" s="104"/>
      <c r="L11" s="104"/>
      <c r="M11" s="104" t="str">
        <f>IFERROR(VLOOKUP($A11,'XI-MARKS-DB'!$A$1:$BY$184,36),"")</f>
        <v/>
      </c>
      <c r="N11" s="104"/>
      <c r="O11" s="104"/>
      <c r="P11" s="104" t="str">
        <f>IFERROR(VLOOKUP($A11,'XI-MARKS-DB'!$A$1:$BY$184,46),"")</f>
        <v/>
      </c>
      <c r="Q11" s="104"/>
      <c r="R11" s="104"/>
      <c r="S11" s="104" t="str">
        <f>IFERROR(IF((VLOOKUP($A11,'XI-MARKS-DB'!$A$1:$BY$184,56))=0,"",VLOOKUP($A11,'XI-MARKS-DB'!$A$1:$BY$184,56)),"")</f>
        <v/>
      </c>
      <c r="T11" s="104"/>
      <c r="U11" s="104"/>
      <c r="V11" s="103" t="str">
        <f>IFERROR(VLOOKUP($A11,'XI-MARKS-DB'!$A$1:$BY$184,66),"")</f>
        <v/>
      </c>
      <c r="W11" s="103" t="str">
        <f>IFERROR(VLOOKUP($A11,'XI-MARKS-DB'!$A$1:$BY$184,69),"")</f>
        <v/>
      </c>
    </row>
    <row r="12" spans="1:27" x14ac:dyDescent="0.3">
      <c r="A12" s="103"/>
      <c r="B12" s="103"/>
      <c r="C12" s="46" t="str">
        <f>IFERROR(VLOOKUP($A11,'XI-MARKS-DB'!$A$1:$BY$184,4),"")</f>
        <v/>
      </c>
      <c r="D12" s="46" t="str">
        <f>IFERROR(VLOOKUP($A11,'XI-MARKS-DB'!$A$1:$BY$184,10),"")</f>
        <v/>
      </c>
      <c r="E12" s="46" t="str">
        <f>IFERROR(VLOOKUP($A11,'XI-MARKS-DB'!$A$1:$BY$184,12),"")</f>
        <v/>
      </c>
      <c r="F12" s="46" t="str">
        <f>IFERROR(VLOOKUP($A11,'XI-MARKS-DB'!$A$1:$BY$184,14),"")</f>
        <v/>
      </c>
      <c r="G12" s="46" t="str">
        <f>IFERROR(VLOOKUP($A11,'XI-MARKS-DB'!$A$1:$BY$184,19),"")</f>
        <v/>
      </c>
      <c r="H12" s="46" t="str">
        <f>IFERROR(VLOOKUP($A11,'XI-MARKS-DB'!$A$1:$BY$184,21),"")</f>
        <v/>
      </c>
      <c r="I12" s="46" t="str">
        <f>IFERROR(VLOOKUP($A11,'XI-MARKS-DB'!$A$1:$BY$184,23),"")</f>
        <v/>
      </c>
      <c r="J12" s="46" t="str">
        <f>IFERROR(VLOOKUP($A11,'XI-MARKS-DB'!$A$1:$BY$184,29),"")</f>
        <v/>
      </c>
      <c r="K12" s="46" t="str">
        <f>IFERROR(VLOOKUP($A11,'XI-MARKS-DB'!$A$1:$BY$184,31),"")</f>
        <v/>
      </c>
      <c r="L12" s="46" t="str">
        <f>IFERROR(VLOOKUP($A11,'XI-MARKS-DB'!$A$1:$BY$184,33),"")</f>
        <v/>
      </c>
      <c r="M12" s="46" t="str">
        <f>IFERROR(VLOOKUP($A11,'XI-MARKS-DB'!$A$1:$BY$184,39),"")</f>
        <v/>
      </c>
      <c r="N12" s="46" t="str">
        <f>IFERROR(VLOOKUP($A11,'XI-MARKS-DB'!$A$1:$BY$184,41),"")</f>
        <v/>
      </c>
      <c r="O12" s="46" t="str">
        <f>IFERROR(VLOOKUP($A11,'XI-MARKS-DB'!$A$1:$BY$184,43),"")</f>
        <v/>
      </c>
      <c r="P12" s="46" t="str">
        <f>IFERROR(VLOOKUP($A11,'XI-MARKS-DB'!$A$1:$BY$184,49),"")</f>
        <v/>
      </c>
      <c r="Q12" s="46" t="str">
        <f>IFERROR(VLOOKUP($A11,'XI-MARKS-DB'!$A$1:$BY$184,51),"")</f>
        <v/>
      </c>
      <c r="R12" s="46" t="str">
        <f>IFERROR(VLOOKUP($A11,'XI-MARKS-DB'!$A$1:$BY$184,53),"")</f>
        <v/>
      </c>
      <c r="S12" s="46" t="str">
        <f>IFERROR(IF((VLOOKUP($A11,'XI-MARKS-DB'!$A$1:$BY$184,59))=0,"",VLOOKUP($A11,'XI-MARKS-DB'!$A$1:$BY$184,59)),"")</f>
        <v/>
      </c>
      <c r="T12" s="46" t="str">
        <f>IFERROR(IF((VLOOKUP($A11,'XI-MARKS-DB'!$A$1:$BY$184,61))=0,"",VLOOKUP($A11,'XI-MARKS-DB'!$A$1:$BY$184,61)),"")</f>
        <v/>
      </c>
      <c r="U12" s="46" t="str">
        <f>IFERROR(VLOOKUP($A11,'XI-MARKS-DB'!$A$1:$BY$184,63),"")</f>
        <v/>
      </c>
      <c r="V12" s="103"/>
      <c r="W12" s="103"/>
    </row>
    <row r="13" spans="1:27" x14ac:dyDescent="0.3">
      <c r="A13" s="103" t="str">
        <f>IF(COUNTA('XI-MARKS-DB'!$C$3:$C$277)&gt;A11,A11+1,"")</f>
        <v/>
      </c>
      <c r="B13" s="103" t="str">
        <f>IFERROR(VLOOKUP($A13,'XI-MARKS-DB'!$A$1:$BY$184,3)&amp;" ("&amp;VLOOKUP($A13,'XI-MARKS-DB'!$A$1:$BY$184,2)&amp;")","")</f>
        <v/>
      </c>
      <c r="C13" s="46" t="str">
        <f>IFERROR(VLOOKUP($A13,'XI-MARKS-DB'!$A$1:$BY$184,7),"")</f>
        <v/>
      </c>
      <c r="D13" s="104" t="str">
        <f t="shared" ref="D13" si="8">IF($D14="","",$F$1)</f>
        <v/>
      </c>
      <c r="E13" s="104"/>
      <c r="F13" s="104"/>
      <c r="G13" s="104" t="str">
        <f t="shared" ref="G13" si="9">IF($G14="","",$I$1)</f>
        <v/>
      </c>
      <c r="H13" s="104"/>
      <c r="I13" s="104"/>
      <c r="J13" s="104" t="str">
        <f>IFERROR(VLOOKUP($A13,'XI-MARKS-DB'!$A$1:$BY$184,26),"")</f>
        <v/>
      </c>
      <c r="K13" s="104"/>
      <c r="L13" s="104"/>
      <c r="M13" s="104" t="str">
        <f>IFERROR(VLOOKUP($A13,'XI-MARKS-DB'!$A$1:$BY$184,36),"")</f>
        <v/>
      </c>
      <c r="N13" s="104"/>
      <c r="O13" s="104"/>
      <c r="P13" s="104" t="str">
        <f>IFERROR(VLOOKUP($A13,'XI-MARKS-DB'!$A$1:$BY$184,46),"")</f>
        <v/>
      </c>
      <c r="Q13" s="104"/>
      <c r="R13" s="104"/>
      <c r="S13" s="104" t="str">
        <f>IFERROR(IF((VLOOKUP($A13,'XI-MARKS-DB'!$A$1:$BY$184,56))=0,"",VLOOKUP($A13,'XI-MARKS-DB'!$A$1:$BY$184,56)),"")</f>
        <v/>
      </c>
      <c r="T13" s="104"/>
      <c r="U13" s="104"/>
      <c r="V13" s="103" t="str">
        <f>IFERROR(VLOOKUP($A13,'XI-MARKS-DB'!$A$1:$BY$184,66),"")</f>
        <v/>
      </c>
      <c r="W13" s="103" t="str">
        <f>IFERROR(VLOOKUP($A13,'XI-MARKS-DB'!$A$1:$BY$184,69),"")</f>
        <v/>
      </c>
    </row>
    <row r="14" spans="1:27" x14ac:dyDescent="0.3">
      <c r="A14" s="103"/>
      <c r="B14" s="103"/>
      <c r="C14" s="46" t="str">
        <f>IFERROR(VLOOKUP($A13,'XI-MARKS-DB'!$A$1:$BY$184,4),"")</f>
        <v/>
      </c>
      <c r="D14" s="46" t="str">
        <f>IFERROR(VLOOKUP($A13,'XI-MARKS-DB'!$A$1:$BY$184,10),"")</f>
        <v/>
      </c>
      <c r="E14" s="46" t="str">
        <f>IFERROR(VLOOKUP($A13,'XI-MARKS-DB'!$A$1:$BY$184,12),"")</f>
        <v/>
      </c>
      <c r="F14" s="46" t="str">
        <f>IFERROR(VLOOKUP($A13,'XI-MARKS-DB'!$A$1:$BY$184,14),"")</f>
        <v/>
      </c>
      <c r="G14" s="46" t="str">
        <f>IFERROR(VLOOKUP($A13,'XI-MARKS-DB'!$A$1:$BY$184,19),"")</f>
        <v/>
      </c>
      <c r="H14" s="46" t="str">
        <f>IFERROR(VLOOKUP($A13,'XI-MARKS-DB'!$A$1:$BY$184,21),"")</f>
        <v/>
      </c>
      <c r="I14" s="46" t="str">
        <f>IFERROR(VLOOKUP($A13,'XI-MARKS-DB'!$A$1:$BY$184,23),"")</f>
        <v/>
      </c>
      <c r="J14" s="46" t="str">
        <f>IFERROR(VLOOKUP($A13,'XI-MARKS-DB'!$A$1:$BY$184,29),"")</f>
        <v/>
      </c>
      <c r="K14" s="46" t="str">
        <f>IFERROR(VLOOKUP($A13,'XI-MARKS-DB'!$A$1:$BY$184,31),"")</f>
        <v/>
      </c>
      <c r="L14" s="46" t="str">
        <f>IFERROR(VLOOKUP($A13,'XI-MARKS-DB'!$A$1:$BY$184,33),"")</f>
        <v/>
      </c>
      <c r="M14" s="46" t="str">
        <f>IFERROR(VLOOKUP($A13,'XI-MARKS-DB'!$A$1:$BY$184,39),"")</f>
        <v/>
      </c>
      <c r="N14" s="46" t="str">
        <f>IFERROR(VLOOKUP($A13,'XI-MARKS-DB'!$A$1:$BY$184,41),"")</f>
        <v/>
      </c>
      <c r="O14" s="46" t="str">
        <f>IFERROR(VLOOKUP($A13,'XI-MARKS-DB'!$A$1:$BY$184,43),"")</f>
        <v/>
      </c>
      <c r="P14" s="46" t="str">
        <f>IFERROR(VLOOKUP($A13,'XI-MARKS-DB'!$A$1:$BY$184,49),"")</f>
        <v/>
      </c>
      <c r="Q14" s="46" t="str">
        <f>IFERROR(VLOOKUP($A13,'XI-MARKS-DB'!$A$1:$BY$184,51),"")</f>
        <v/>
      </c>
      <c r="R14" s="46" t="str">
        <f>IFERROR(VLOOKUP($A13,'XI-MARKS-DB'!$A$1:$BY$184,53),"")</f>
        <v/>
      </c>
      <c r="S14" s="46" t="str">
        <f>IFERROR(IF((VLOOKUP($A13,'XI-MARKS-DB'!$A$1:$BY$184,59))=0,"",VLOOKUP($A13,'XI-MARKS-DB'!$A$1:$BY$184,59)),"")</f>
        <v/>
      </c>
      <c r="T14" s="46" t="str">
        <f>IFERROR(IF((VLOOKUP($A13,'XI-MARKS-DB'!$A$1:$BY$184,61))=0,"",VLOOKUP($A13,'XI-MARKS-DB'!$A$1:$BY$184,61)),"")</f>
        <v/>
      </c>
      <c r="U14" s="46" t="str">
        <f>IFERROR(VLOOKUP($A13,'XI-MARKS-DB'!$A$1:$BY$184,63),"")</f>
        <v/>
      </c>
      <c r="V14" s="103"/>
      <c r="W14" s="103"/>
    </row>
    <row r="15" spans="1:27" x14ac:dyDescent="0.3">
      <c r="A15" s="103" t="str">
        <f>IF(COUNTA('XI-MARKS-DB'!$C$3:$C$277)&gt;A13,A13+1,"")</f>
        <v/>
      </c>
      <c r="B15" s="103" t="str">
        <f>IFERROR(VLOOKUP($A15,'XI-MARKS-DB'!$A$1:$BY$184,3)&amp;" ("&amp;VLOOKUP($A15,'XI-MARKS-DB'!$A$1:$BY$184,2)&amp;")","")</f>
        <v/>
      </c>
      <c r="C15" s="46" t="str">
        <f>IFERROR(VLOOKUP($A15,'XI-MARKS-DB'!$A$1:$BY$184,7),"")</f>
        <v/>
      </c>
      <c r="D15" s="104" t="str">
        <f t="shared" ref="D15" si="10">IF($D16="","",$F$1)</f>
        <v/>
      </c>
      <c r="E15" s="104"/>
      <c r="F15" s="104"/>
      <c r="G15" s="104" t="str">
        <f t="shared" ref="G15" si="11">IF($G16="","",$I$1)</f>
        <v/>
      </c>
      <c r="H15" s="104"/>
      <c r="I15" s="104"/>
      <c r="J15" s="104" t="str">
        <f>IFERROR(VLOOKUP($A15,'XI-MARKS-DB'!$A$1:$BY$184,26),"")</f>
        <v/>
      </c>
      <c r="K15" s="104"/>
      <c r="L15" s="104"/>
      <c r="M15" s="104" t="str">
        <f>IFERROR(VLOOKUP($A15,'XI-MARKS-DB'!$A$1:$BY$184,36),"")</f>
        <v/>
      </c>
      <c r="N15" s="104"/>
      <c r="O15" s="104"/>
      <c r="P15" s="104" t="str">
        <f>IFERROR(VLOOKUP($A15,'XI-MARKS-DB'!$A$1:$BY$184,46),"")</f>
        <v/>
      </c>
      <c r="Q15" s="104"/>
      <c r="R15" s="104"/>
      <c r="S15" s="104" t="str">
        <f>IFERROR(IF((VLOOKUP($A15,'XI-MARKS-DB'!$A$1:$BY$184,56))=0,"",VLOOKUP($A15,'XI-MARKS-DB'!$A$1:$BY$184,56)),"")</f>
        <v/>
      </c>
      <c r="T15" s="104"/>
      <c r="U15" s="104"/>
      <c r="V15" s="103" t="str">
        <f>IFERROR(VLOOKUP($A15,'XI-MARKS-DB'!$A$1:$BY$184,66),"")</f>
        <v/>
      </c>
      <c r="W15" s="103" t="str">
        <f>IFERROR(VLOOKUP($A15,'XI-MARKS-DB'!$A$1:$BY$184,69),"")</f>
        <v/>
      </c>
    </row>
    <row r="16" spans="1:27" x14ac:dyDescent="0.3">
      <c r="A16" s="103"/>
      <c r="B16" s="103"/>
      <c r="C16" s="46" t="str">
        <f>IFERROR(VLOOKUP($A15,'XI-MARKS-DB'!$A$1:$BY$184,4),"")</f>
        <v/>
      </c>
      <c r="D16" s="46" t="str">
        <f>IFERROR(VLOOKUP($A15,'XI-MARKS-DB'!$A$1:$BY$184,10),"")</f>
        <v/>
      </c>
      <c r="E16" s="46" t="str">
        <f>IFERROR(VLOOKUP($A15,'XI-MARKS-DB'!$A$1:$BY$184,12),"")</f>
        <v/>
      </c>
      <c r="F16" s="46" t="str">
        <f>IFERROR(VLOOKUP($A15,'XI-MARKS-DB'!$A$1:$BY$184,14),"")</f>
        <v/>
      </c>
      <c r="G16" s="46" t="str">
        <f>IFERROR(VLOOKUP($A15,'XI-MARKS-DB'!$A$1:$BY$184,19),"")</f>
        <v/>
      </c>
      <c r="H16" s="46" t="str">
        <f>IFERROR(VLOOKUP($A15,'XI-MARKS-DB'!$A$1:$BY$184,21),"")</f>
        <v/>
      </c>
      <c r="I16" s="46" t="str">
        <f>IFERROR(VLOOKUP($A15,'XI-MARKS-DB'!$A$1:$BY$184,23),"")</f>
        <v/>
      </c>
      <c r="J16" s="46" t="str">
        <f>IFERROR(VLOOKUP($A15,'XI-MARKS-DB'!$A$1:$BY$184,29),"")</f>
        <v/>
      </c>
      <c r="K16" s="46" t="str">
        <f>IFERROR(VLOOKUP($A15,'XI-MARKS-DB'!$A$1:$BY$184,31),"")</f>
        <v/>
      </c>
      <c r="L16" s="46" t="str">
        <f>IFERROR(VLOOKUP($A15,'XI-MARKS-DB'!$A$1:$BY$184,33),"")</f>
        <v/>
      </c>
      <c r="M16" s="46" t="str">
        <f>IFERROR(VLOOKUP($A15,'XI-MARKS-DB'!$A$1:$BY$184,39),"")</f>
        <v/>
      </c>
      <c r="N16" s="46" t="str">
        <f>IFERROR(VLOOKUP($A15,'XI-MARKS-DB'!$A$1:$BY$184,41),"")</f>
        <v/>
      </c>
      <c r="O16" s="46" t="str">
        <f>IFERROR(VLOOKUP($A15,'XI-MARKS-DB'!$A$1:$BY$184,43),"")</f>
        <v/>
      </c>
      <c r="P16" s="46" t="str">
        <f>IFERROR(VLOOKUP($A15,'XI-MARKS-DB'!$A$1:$BY$184,49),"")</f>
        <v/>
      </c>
      <c r="Q16" s="46" t="str">
        <f>IFERROR(VLOOKUP($A15,'XI-MARKS-DB'!$A$1:$BY$184,51),"")</f>
        <v/>
      </c>
      <c r="R16" s="46" t="str">
        <f>IFERROR(VLOOKUP($A15,'XI-MARKS-DB'!$A$1:$BY$184,53),"")</f>
        <v/>
      </c>
      <c r="S16" s="46" t="str">
        <f>IFERROR(IF((VLOOKUP($A15,'XI-MARKS-DB'!$A$1:$BY$184,59))=0,"",VLOOKUP($A15,'XI-MARKS-DB'!$A$1:$BY$184,59)),"")</f>
        <v/>
      </c>
      <c r="T16" s="46" t="str">
        <f>IFERROR(IF((VLOOKUP($A15,'XI-MARKS-DB'!$A$1:$BY$184,61))=0,"",VLOOKUP($A15,'XI-MARKS-DB'!$A$1:$BY$184,61)),"")</f>
        <v/>
      </c>
      <c r="U16" s="46" t="str">
        <f>IFERROR(VLOOKUP($A15,'XI-MARKS-DB'!$A$1:$BY$184,63),"")</f>
        <v/>
      </c>
      <c r="V16" s="103"/>
      <c r="W16" s="103"/>
    </row>
    <row r="17" spans="1:23" x14ac:dyDescent="0.3">
      <c r="A17" s="103" t="str">
        <f>IF(COUNTA('XI-MARKS-DB'!$C$3:$C$277)&gt;A15,A15+1,"")</f>
        <v/>
      </c>
      <c r="B17" s="103" t="str">
        <f>IFERROR(VLOOKUP($A17,'XI-MARKS-DB'!$A$1:$BY$184,3)&amp;" ("&amp;VLOOKUP($A17,'XI-MARKS-DB'!$A$1:$BY$184,2)&amp;")","")</f>
        <v/>
      </c>
      <c r="C17" s="46" t="str">
        <f>IFERROR(VLOOKUP($A17,'XI-MARKS-DB'!$A$1:$BY$184,7),"")</f>
        <v/>
      </c>
      <c r="D17" s="104" t="str">
        <f t="shared" ref="D17" si="12">IF($D18="","",$F$1)</f>
        <v/>
      </c>
      <c r="E17" s="104"/>
      <c r="F17" s="104"/>
      <c r="G17" s="104" t="str">
        <f t="shared" ref="G17" si="13">IF($G18="","",$I$1)</f>
        <v/>
      </c>
      <c r="H17" s="104"/>
      <c r="I17" s="104"/>
      <c r="J17" s="104" t="str">
        <f>IFERROR(VLOOKUP($A17,'XI-MARKS-DB'!$A$1:$BY$184,26),"")</f>
        <v/>
      </c>
      <c r="K17" s="104"/>
      <c r="L17" s="104"/>
      <c r="M17" s="104" t="str">
        <f>IFERROR(VLOOKUP($A17,'XI-MARKS-DB'!$A$1:$BY$184,36),"")</f>
        <v/>
      </c>
      <c r="N17" s="104"/>
      <c r="O17" s="104"/>
      <c r="P17" s="104" t="str">
        <f>IFERROR(VLOOKUP($A17,'XI-MARKS-DB'!$A$1:$BY$184,46),"")</f>
        <v/>
      </c>
      <c r="Q17" s="104"/>
      <c r="R17" s="104"/>
      <c r="S17" s="104" t="str">
        <f>IFERROR(IF((VLOOKUP($A17,'XI-MARKS-DB'!$A$1:$BY$184,56))=0,"",VLOOKUP($A17,'XI-MARKS-DB'!$A$1:$BY$184,56)),"")</f>
        <v/>
      </c>
      <c r="T17" s="104"/>
      <c r="U17" s="104"/>
      <c r="V17" s="103" t="str">
        <f>IFERROR(VLOOKUP($A17,'XI-MARKS-DB'!$A$1:$BY$184,66),"")</f>
        <v/>
      </c>
      <c r="W17" s="103" t="str">
        <f>IFERROR(VLOOKUP($A17,'XI-MARKS-DB'!$A$1:$BY$184,69),"")</f>
        <v/>
      </c>
    </row>
    <row r="18" spans="1:23" x14ac:dyDescent="0.3">
      <c r="A18" s="103"/>
      <c r="B18" s="103"/>
      <c r="C18" s="46" t="str">
        <f>IFERROR(VLOOKUP($A17,'XI-MARKS-DB'!$A$1:$BY$184,4),"")</f>
        <v/>
      </c>
      <c r="D18" s="46" t="str">
        <f>IFERROR(VLOOKUP($A17,'XI-MARKS-DB'!$A$1:$BY$184,10),"")</f>
        <v/>
      </c>
      <c r="E18" s="46" t="str">
        <f>IFERROR(VLOOKUP($A17,'XI-MARKS-DB'!$A$1:$BY$184,12),"")</f>
        <v/>
      </c>
      <c r="F18" s="46" t="str">
        <f>IFERROR(VLOOKUP($A17,'XI-MARKS-DB'!$A$1:$BY$184,14),"")</f>
        <v/>
      </c>
      <c r="G18" s="46" t="str">
        <f>IFERROR(VLOOKUP($A17,'XI-MARKS-DB'!$A$1:$BY$184,19),"")</f>
        <v/>
      </c>
      <c r="H18" s="46" t="str">
        <f>IFERROR(VLOOKUP($A17,'XI-MARKS-DB'!$A$1:$BY$184,21),"")</f>
        <v/>
      </c>
      <c r="I18" s="46" t="str">
        <f>IFERROR(VLOOKUP($A17,'XI-MARKS-DB'!$A$1:$BY$184,23),"")</f>
        <v/>
      </c>
      <c r="J18" s="46" t="str">
        <f>IFERROR(VLOOKUP($A17,'XI-MARKS-DB'!$A$1:$BY$184,29),"")</f>
        <v/>
      </c>
      <c r="K18" s="46" t="str">
        <f>IFERROR(VLOOKUP($A17,'XI-MARKS-DB'!$A$1:$BY$184,31),"")</f>
        <v/>
      </c>
      <c r="L18" s="46" t="str">
        <f>IFERROR(VLOOKUP($A17,'XI-MARKS-DB'!$A$1:$BY$184,33),"")</f>
        <v/>
      </c>
      <c r="M18" s="46" t="str">
        <f>IFERROR(VLOOKUP($A17,'XI-MARKS-DB'!$A$1:$BY$184,39),"")</f>
        <v/>
      </c>
      <c r="N18" s="46" t="str">
        <f>IFERROR(VLOOKUP($A17,'XI-MARKS-DB'!$A$1:$BY$184,41),"")</f>
        <v/>
      </c>
      <c r="O18" s="46" t="str">
        <f>IFERROR(VLOOKUP($A17,'XI-MARKS-DB'!$A$1:$BY$184,43),"")</f>
        <v/>
      </c>
      <c r="P18" s="46" t="str">
        <f>IFERROR(VLOOKUP($A17,'XI-MARKS-DB'!$A$1:$BY$184,49),"")</f>
        <v/>
      </c>
      <c r="Q18" s="46" t="str">
        <f>IFERROR(VLOOKUP($A17,'XI-MARKS-DB'!$A$1:$BY$184,51),"")</f>
        <v/>
      </c>
      <c r="R18" s="46" t="str">
        <f>IFERROR(VLOOKUP($A17,'XI-MARKS-DB'!$A$1:$BY$184,53),"")</f>
        <v/>
      </c>
      <c r="S18" s="46" t="str">
        <f>IFERROR(IF((VLOOKUP($A17,'XI-MARKS-DB'!$A$1:$BY$184,59))=0,"",VLOOKUP($A17,'XI-MARKS-DB'!$A$1:$BY$184,59)),"")</f>
        <v/>
      </c>
      <c r="T18" s="46" t="str">
        <f>IFERROR(IF((VLOOKUP($A17,'XI-MARKS-DB'!$A$1:$BY$184,61))=0,"",VLOOKUP($A17,'XI-MARKS-DB'!$A$1:$BY$184,61)),"")</f>
        <v/>
      </c>
      <c r="U18" s="46" t="str">
        <f>IFERROR(VLOOKUP($A17,'XI-MARKS-DB'!$A$1:$BY$184,63),"")</f>
        <v/>
      </c>
      <c r="V18" s="103"/>
      <c r="W18" s="103"/>
    </row>
    <row r="19" spans="1:23" x14ac:dyDescent="0.3">
      <c r="A19" s="103" t="str">
        <f>IF(COUNTA('XI-MARKS-DB'!$C$3:$C$277)&gt;A17,A17+1,"")</f>
        <v/>
      </c>
      <c r="B19" s="103" t="str">
        <f>IFERROR(VLOOKUP($A19,'XI-MARKS-DB'!$A$1:$BY$184,3)&amp;" ("&amp;VLOOKUP($A19,'XI-MARKS-DB'!$A$1:$BY$184,2)&amp;")","")</f>
        <v/>
      </c>
      <c r="C19" s="46" t="str">
        <f>IFERROR(VLOOKUP($A19,'XI-MARKS-DB'!$A$1:$BY$184,7),"")</f>
        <v/>
      </c>
      <c r="D19" s="104" t="str">
        <f t="shared" ref="D19" si="14">IF($D20="","",$F$1)</f>
        <v/>
      </c>
      <c r="E19" s="104"/>
      <c r="F19" s="104"/>
      <c r="G19" s="104" t="str">
        <f t="shared" ref="G19" si="15">IF($G20="","",$I$1)</f>
        <v/>
      </c>
      <c r="H19" s="104"/>
      <c r="I19" s="104"/>
      <c r="J19" s="104" t="str">
        <f>IFERROR(VLOOKUP($A19,'XI-MARKS-DB'!$A$1:$BY$184,26),"")</f>
        <v/>
      </c>
      <c r="K19" s="104"/>
      <c r="L19" s="104"/>
      <c r="M19" s="104" t="str">
        <f>IFERROR(VLOOKUP($A19,'XI-MARKS-DB'!$A$1:$BY$184,36),"")</f>
        <v/>
      </c>
      <c r="N19" s="104"/>
      <c r="O19" s="104"/>
      <c r="P19" s="104" t="str">
        <f>IFERROR(VLOOKUP($A19,'XI-MARKS-DB'!$A$1:$BY$184,46),"")</f>
        <v/>
      </c>
      <c r="Q19" s="104"/>
      <c r="R19" s="104"/>
      <c r="S19" s="104" t="str">
        <f>IFERROR(IF((VLOOKUP($A19,'XI-MARKS-DB'!$A$1:$BY$184,56))=0,"",VLOOKUP($A19,'XI-MARKS-DB'!$A$1:$BY$184,56)),"")</f>
        <v/>
      </c>
      <c r="T19" s="104"/>
      <c r="U19" s="104"/>
      <c r="V19" s="103" t="str">
        <f>IFERROR(VLOOKUP($A19,'XI-MARKS-DB'!$A$1:$BY$184,66),"")</f>
        <v/>
      </c>
      <c r="W19" s="103" t="str">
        <f>IFERROR(VLOOKUP($A19,'XI-MARKS-DB'!$A$1:$BY$184,69),"")</f>
        <v/>
      </c>
    </row>
    <row r="20" spans="1:23" x14ac:dyDescent="0.3">
      <c r="A20" s="103"/>
      <c r="B20" s="103"/>
      <c r="C20" s="46" t="str">
        <f>IFERROR(VLOOKUP($A19,'XI-MARKS-DB'!$A$1:$BY$184,4),"")</f>
        <v/>
      </c>
      <c r="D20" s="46" t="str">
        <f>IFERROR(VLOOKUP($A19,'XI-MARKS-DB'!$A$1:$BY$184,10),"")</f>
        <v/>
      </c>
      <c r="E20" s="46" t="str">
        <f>IFERROR(VLOOKUP($A19,'XI-MARKS-DB'!$A$1:$BY$184,12),"")</f>
        <v/>
      </c>
      <c r="F20" s="46" t="str">
        <f>IFERROR(VLOOKUP($A19,'XI-MARKS-DB'!$A$1:$BY$184,14),"")</f>
        <v/>
      </c>
      <c r="G20" s="46" t="str">
        <f>IFERROR(VLOOKUP($A19,'XI-MARKS-DB'!$A$1:$BY$184,19),"")</f>
        <v/>
      </c>
      <c r="H20" s="46" t="str">
        <f>IFERROR(VLOOKUP($A19,'XI-MARKS-DB'!$A$1:$BY$184,21),"")</f>
        <v/>
      </c>
      <c r="I20" s="46" t="str">
        <f>IFERROR(VLOOKUP($A19,'XI-MARKS-DB'!$A$1:$BY$184,23),"")</f>
        <v/>
      </c>
      <c r="J20" s="46" t="str">
        <f>IFERROR(VLOOKUP($A19,'XI-MARKS-DB'!$A$1:$BY$184,29),"")</f>
        <v/>
      </c>
      <c r="K20" s="46" t="str">
        <f>IFERROR(VLOOKUP($A19,'XI-MARKS-DB'!$A$1:$BY$184,31),"")</f>
        <v/>
      </c>
      <c r="L20" s="46" t="str">
        <f>IFERROR(VLOOKUP($A19,'XI-MARKS-DB'!$A$1:$BY$184,33),"")</f>
        <v/>
      </c>
      <c r="M20" s="46" t="str">
        <f>IFERROR(VLOOKUP($A19,'XI-MARKS-DB'!$A$1:$BY$184,39),"")</f>
        <v/>
      </c>
      <c r="N20" s="46" t="str">
        <f>IFERROR(VLOOKUP($A19,'XI-MARKS-DB'!$A$1:$BY$184,41),"")</f>
        <v/>
      </c>
      <c r="O20" s="46" t="str">
        <f>IFERROR(VLOOKUP($A19,'XI-MARKS-DB'!$A$1:$BY$184,43),"")</f>
        <v/>
      </c>
      <c r="P20" s="46" t="str">
        <f>IFERROR(VLOOKUP($A19,'XI-MARKS-DB'!$A$1:$BY$184,49),"")</f>
        <v/>
      </c>
      <c r="Q20" s="46" t="str">
        <f>IFERROR(VLOOKUP($A19,'XI-MARKS-DB'!$A$1:$BY$184,51),"")</f>
        <v/>
      </c>
      <c r="R20" s="46" t="str">
        <f>IFERROR(VLOOKUP($A19,'XI-MARKS-DB'!$A$1:$BY$184,53),"")</f>
        <v/>
      </c>
      <c r="S20" s="46" t="str">
        <f>IFERROR(IF((VLOOKUP($A19,'XI-MARKS-DB'!$A$1:$BY$184,59))=0,"",VLOOKUP($A19,'XI-MARKS-DB'!$A$1:$BY$184,59)),"")</f>
        <v/>
      </c>
      <c r="T20" s="46" t="str">
        <f>IFERROR(IF((VLOOKUP($A19,'XI-MARKS-DB'!$A$1:$BY$184,61))=0,"",VLOOKUP($A19,'XI-MARKS-DB'!$A$1:$BY$184,61)),"")</f>
        <v/>
      </c>
      <c r="U20" s="46" t="str">
        <f>IFERROR(VLOOKUP($A19,'XI-MARKS-DB'!$A$1:$BY$184,63),"")</f>
        <v/>
      </c>
      <c r="V20" s="103"/>
      <c r="W20" s="103"/>
    </row>
    <row r="21" spans="1:23" x14ac:dyDescent="0.3">
      <c r="A21" s="103" t="str">
        <f>IF(COUNTA('XI-MARKS-DB'!$C$3:$C$277)&gt;A19,A19+1,"")</f>
        <v/>
      </c>
      <c r="B21" s="103" t="str">
        <f>IFERROR(VLOOKUP($A21,'XI-MARKS-DB'!$A$1:$BY$184,3)&amp;" ("&amp;VLOOKUP($A21,'XI-MARKS-DB'!$A$1:$BY$184,2)&amp;")","")</f>
        <v/>
      </c>
      <c r="C21" s="46" t="str">
        <f>IFERROR(VLOOKUP($A21,'XI-MARKS-DB'!$A$1:$BY$184,7),"")</f>
        <v/>
      </c>
      <c r="D21" s="104" t="str">
        <f t="shared" ref="D21" si="16">IF($D22="","",$F$1)</f>
        <v/>
      </c>
      <c r="E21" s="104"/>
      <c r="F21" s="104"/>
      <c r="G21" s="104" t="str">
        <f t="shared" ref="G21" si="17">IF($G22="","",$I$1)</f>
        <v/>
      </c>
      <c r="H21" s="104"/>
      <c r="I21" s="104"/>
      <c r="J21" s="104" t="str">
        <f>IFERROR(VLOOKUP($A21,'XI-MARKS-DB'!$A$1:$BY$184,26),"")</f>
        <v/>
      </c>
      <c r="K21" s="104"/>
      <c r="L21" s="104"/>
      <c r="M21" s="104" t="str">
        <f>IFERROR(VLOOKUP($A21,'XI-MARKS-DB'!$A$1:$BY$184,36),"")</f>
        <v/>
      </c>
      <c r="N21" s="104"/>
      <c r="O21" s="104"/>
      <c r="P21" s="104" t="str">
        <f>IFERROR(VLOOKUP($A21,'XI-MARKS-DB'!$A$1:$BY$184,46),"")</f>
        <v/>
      </c>
      <c r="Q21" s="104"/>
      <c r="R21" s="104"/>
      <c r="S21" s="104" t="str">
        <f>IFERROR(IF((VLOOKUP($A21,'XI-MARKS-DB'!$A$1:$BY$184,56))=0,"",VLOOKUP($A21,'XI-MARKS-DB'!$A$1:$BY$184,56)),"")</f>
        <v/>
      </c>
      <c r="T21" s="104"/>
      <c r="U21" s="104"/>
      <c r="V21" s="103" t="str">
        <f>IFERROR(VLOOKUP($A21,'XI-MARKS-DB'!$A$1:$BY$184,66),"")</f>
        <v/>
      </c>
      <c r="W21" s="103" t="str">
        <f>IFERROR(VLOOKUP($A21,'XI-MARKS-DB'!$A$1:$BY$184,69),"")</f>
        <v/>
      </c>
    </row>
    <row r="22" spans="1:23" x14ac:dyDescent="0.3">
      <c r="A22" s="103"/>
      <c r="B22" s="103"/>
      <c r="C22" s="46" t="str">
        <f>IFERROR(VLOOKUP($A21,'XI-MARKS-DB'!$A$1:$BY$184,4),"")</f>
        <v/>
      </c>
      <c r="D22" s="46" t="str">
        <f>IFERROR(VLOOKUP($A21,'XI-MARKS-DB'!$A$1:$BY$184,10),"")</f>
        <v/>
      </c>
      <c r="E22" s="46" t="str">
        <f>IFERROR(VLOOKUP($A21,'XI-MARKS-DB'!$A$1:$BY$184,12),"")</f>
        <v/>
      </c>
      <c r="F22" s="46" t="str">
        <f>IFERROR(VLOOKUP($A21,'XI-MARKS-DB'!$A$1:$BY$184,14),"")</f>
        <v/>
      </c>
      <c r="G22" s="46" t="str">
        <f>IFERROR(VLOOKUP($A21,'XI-MARKS-DB'!$A$1:$BY$184,19),"")</f>
        <v/>
      </c>
      <c r="H22" s="46" t="str">
        <f>IFERROR(VLOOKUP($A21,'XI-MARKS-DB'!$A$1:$BY$184,21),"")</f>
        <v/>
      </c>
      <c r="I22" s="46" t="str">
        <f>IFERROR(VLOOKUP($A21,'XI-MARKS-DB'!$A$1:$BY$184,23),"")</f>
        <v/>
      </c>
      <c r="J22" s="46" t="str">
        <f>IFERROR(VLOOKUP($A21,'XI-MARKS-DB'!$A$1:$BY$184,29),"")</f>
        <v/>
      </c>
      <c r="K22" s="46" t="str">
        <f>IFERROR(VLOOKUP($A21,'XI-MARKS-DB'!$A$1:$BY$184,31),"")</f>
        <v/>
      </c>
      <c r="L22" s="46" t="str">
        <f>IFERROR(VLOOKUP($A21,'XI-MARKS-DB'!$A$1:$BY$184,33),"")</f>
        <v/>
      </c>
      <c r="M22" s="46" t="str">
        <f>IFERROR(VLOOKUP($A21,'XI-MARKS-DB'!$A$1:$BY$184,39),"")</f>
        <v/>
      </c>
      <c r="N22" s="46" t="str">
        <f>IFERROR(VLOOKUP($A21,'XI-MARKS-DB'!$A$1:$BY$184,41),"")</f>
        <v/>
      </c>
      <c r="O22" s="46" t="str">
        <f>IFERROR(VLOOKUP($A21,'XI-MARKS-DB'!$A$1:$BY$184,43),"")</f>
        <v/>
      </c>
      <c r="P22" s="46" t="str">
        <f>IFERROR(VLOOKUP($A21,'XI-MARKS-DB'!$A$1:$BY$184,49),"")</f>
        <v/>
      </c>
      <c r="Q22" s="46" t="str">
        <f>IFERROR(VLOOKUP($A21,'XI-MARKS-DB'!$A$1:$BY$184,51),"")</f>
        <v/>
      </c>
      <c r="R22" s="46" t="str">
        <f>IFERROR(VLOOKUP($A21,'XI-MARKS-DB'!$A$1:$BY$184,53),"")</f>
        <v/>
      </c>
      <c r="S22" s="46" t="str">
        <f>IFERROR(IF((VLOOKUP($A21,'XI-MARKS-DB'!$A$1:$BY$184,59))=0,"",VLOOKUP($A21,'XI-MARKS-DB'!$A$1:$BY$184,59)),"")</f>
        <v/>
      </c>
      <c r="T22" s="46" t="str">
        <f>IFERROR(IF((VLOOKUP($A21,'XI-MARKS-DB'!$A$1:$BY$184,61))=0,"",VLOOKUP($A21,'XI-MARKS-DB'!$A$1:$BY$184,61)),"")</f>
        <v/>
      </c>
      <c r="U22" s="46" t="str">
        <f>IFERROR(VLOOKUP($A21,'XI-MARKS-DB'!$A$1:$BY$184,63),"")</f>
        <v/>
      </c>
      <c r="V22" s="103"/>
      <c r="W22" s="103"/>
    </row>
    <row r="23" spans="1:23" x14ac:dyDescent="0.3">
      <c r="A23" s="103" t="str">
        <f>IF(COUNTA('XI-MARKS-DB'!$C$3:$C$277)&gt;A21,A21+1,"")</f>
        <v/>
      </c>
      <c r="B23" s="103" t="str">
        <f>IFERROR(VLOOKUP($A23,'XI-MARKS-DB'!$A$1:$BY$184,3)&amp;" ("&amp;VLOOKUP($A23,'XI-MARKS-DB'!$A$1:$BY$184,2)&amp;")","")</f>
        <v/>
      </c>
      <c r="C23" s="46" t="str">
        <f>IFERROR(VLOOKUP($A23,'XI-MARKS-DB'!$A$1:$BY$184,7),"")</f>
        <v/>
      </c>
      <c r="D23" s="104" t="str">
        <f t="shared" ref="D23" si="18">IF($D24="","",$F$1)</f>
        <v/>
      </c>
      <c r="E23" s="104"/>
      <c r="F23" s="104"/>
      <c r="G23" s="104" t="str">
        <f t="shared" ref="G23" si="19">IF($G24="","",$I$1)</f>
        <v/>
      </c>
      <c r="H23" s="104"/>
      <c r="I23" s="104"/>
      <c r="J23" s="104" t="str">
        <f>IFERROR(VLOOKUP($A23,'XI-MARKS-DB'!$A$1:$BY$184,26),"")</f>
        <v/>
      </c>
      <c r="K23" s="104"/>
      <c r="L23" s="104"/>
      <c r="M23" s="104" t="str">
        <f>IFERROR(VLOOKUP($A23,'XI-MARKS-DB'!$A$1:$BY$184,36),"")</f>
        <v/>
      </c>
      <c r="N23" s="104"/>
      <c r="O23" s="104"/>
      <c r="P23" s="104" t="str">
        <f>IFERROR(VLOOKUP($A23,'XI-MARKS-DB'!$A$1:$BY$184,46),"")</f>
        <v/>
      </c>
      <c r="Q23" s="104"/>
      <c r="R23" s="104"/>
      <c r="S23" s="104" t="str">
        <f>IFERROR(IF((VLOOKUP($A23,'XI-MARKS-DB'!$A$1:$BY$184,56))=0,"",VLOOKUP($A23,'XI-MARKS-DB'!$A$1:$BY$184,56)),"")</f>
        <v/>
      </c>
      <c r="T23" s="104"/>
      <c r="U23" s="104"/>
      <c r="V23" s="103" t="str">
        <f>IFERROR(VLOOKUP($A23,'XI-MARKS-DB'!$A$1:$BY$184,66),"")</f>
        <v/>
      </c>
      <c r="W23" s="103" t="str">
        <f>IFERROR(VLOOKUP($A23,'XI-MARKS-DB'!$A$1:$BY$184,69),"")</f>
        <v/>
      </c>
    </row>
    <row r="24" spans="1:23" x14ac:dyDescent="0.3">
      <c r="A24" s="103"/>
      <c r="B24" s="103"/>
      <c r="C24" s="46" t="str">
        <f>IFERROR(VLOOKUP($A23,'XI-MARKS-DB'!$A$1:$BY$184,4),"")</f>
        <v/>
      </c>
      <c r="D24" s="46" t="str">
        <f>IFERROR(VLOOKUP($A23,'XI-MARKS-DB'!$A$1:$BY$184,10),"")</f>
        <v/>
      </c>
      <c r="E24" s="46" t="str">
        <f>IFERROR(VLOOKUP($A23,'XI-MARKS-DB'!$A$1:$BY$184,12),"")</f>
        <v/>
      </c>
      <c r="F24" s="46" t="str">
        <f>IFERROR(VLOOKUP($A23,'XI-MARKS-DB'!$A$1:$BY$184,14),"")</f>
        <v/>
      </c>
      <c r="G24" s="46" t="str">
        <f>IFERROR(VLOOKUP($A23,'XI-MARKS-DB'!$A$1:$BY$184,19),"")</f>
        <v/>
      </c>
      <c r="H24" s="46" t="str">
        <f>IFERROR(VLOOKUP($A23,'XI-MARKS-DB'!$A$1:$BY$184,21),"")</f>
        <v/>
      </c>
      <c r="I24" s="46" t="str">
        <f>IFERROR(VLOOKUP($A23,'XI-MARKS-DB'!$A$1:$BY$184,23),"")</f>
        <v/>
      </c>
      <c r="J24" s="46" t="str">
        <f>IFERROR(VLOOKUP($A23,'XI-MARKS-DB'!$A$1:$BY$184,29),"")</f>
        <v/>
      </c>
      <c r="K24" s="46" t="str">
        <f>IFERROR(VLOOKUP($A23,'XI-MARKS-DB'!$A$1:$BY$184,31),"")</f>
        <v/>
      </c>
      <c r="L24" s="46" t="str">
        <f>IFERROR(VLOOKUP($A23,'XI-MARKS-DB'!$A$1:$BY$184,33),"")</f>
        <v/>
      </c>
      <c r="M24" s="46" t="str">
        <f>IFERROR(VLOOKUP($A23,'XI-MARKS-DB'!$A$1:$BY$184,39),"")</f>
        <v/>
      </c>
      <c r="N24" s="46" t="str">
        <f>IFERROR(VLOOKUP($A23,'XI-MARKS-DB'!$A$1:$BY$184,41),"")</f>
        <v/>
      </c>
      <c r="O24" s="46" t="str">
        <f>IFERROR(VLOOKUP($A23,'XI-MARKS-DB'!$A$1:$BY$184,43),"")</f>
        <v/>
      </c>
      <c r="P24" s="46" t="str">
        <f>IFERROR(VLOOKUP($A23,'XI-MARKS-DB'!$A$1:$BY$184,49),"")</f>
        <v/>
      </c>
      <c r="Q24" s="46" t="str">
        <f>IFERROR(VLOOKUP($A23,'XI-MARKS-DB'!$A$1:$BY$184,51),"")</f>
        <v/>
      </c>
      <c r="R24" s="46" t="str">
        <f>IFERROR(VLOOKUP($A23,'XI-MARKS-DB'!$A$1:$BY$184,53),"")</f>
        <v/>
      </c>
      <c r="S24" s="46" t="str">
        <f>IFERROR(IF((VLOOKUP($A23,'XI-MARKS-DB'!$A$1:$BY$184,59))=0,"",VLOOKUP($A23,'XI-MARKS-DB'!$A$1:$BY$184,59)),"")</f>
        <v/>
      </c>
      <c r="T24" s="46" t="str">
        <f>IFERROR(IF((VLOOKUP($A23,'XI-MARKS-DB'!$A$1:$BY$184,61))=0,"",VLOOKUP($A23,'XI-MARKS-DB'!$A$1:$BY$184,61)),"")</f>
        <v/>
      </c>
      <c r="U24" s="46" t="str">
        <f>IFERROR(VLOOKUP($A23,'XI-MARKS-DB'!$A$1:$BY$184,63),"")</f>
        <v/>
      </c>
      <c r="V24" s="103"/>
      <c r="W24" s="103"/>
    </row>
    <row r="25" spans="1:23" x14ac:dyDescent="0.3">
      <c r="A25" s="103" t="str">
        <f>IF(COUNTA('XI-MARKS-DB'!$C$3:$C$277)&gt;A23,A23+1,"")</f>
        <v/>
      </c>
      <c r="B25" s="103" t="str">
        <f>IFERROR(VLOOKUP($A25,'XI-MARKS-DB'!$A$1:$BY$184,3)&amp;" ("&amp;VLOOKUP($A25,'XI-MARKS-DB'!$A$1:$BY$184,2)&amp;")","")</f>
        <v/>
      </c>
      <c r="C25" s="46" t="str">
        <f>IFERROR(VLOOKUP($A25,'XI-MARKS-DB'!$A$1:$BY$184,7),"")</f>
        <v/>
      </c>
      <c r="D25" s="104" t="str">
        <f t="shared" ref="D25" si="20">IF($D26="","",$F$1)</f>
        <v/>
      </c>
      <c r="E25" s="104"/>
      <c r="F25" s="104"/>
      <c r="G25" s="104" t="str">
        <f t="shared" ref="G25" si="21">IF($G26="","",$I$1)</f>
        <v/>
      </c>
      <c r="H25" s="104"/>
      <c r="I25" s="104"/>
      <c r="J25" s="104" t="str">
        <f>IFERROR(VLOOKUP($A25,'XI-MARKS-DB'!$A$1:$BY$184,26),"")</f>
        <v/>
      </c>
      <c r="K25" s="104"/>
      <c r="L25" s="104"/>
      <c r="M25" s="104" t="str">
        <f>IFERROR(VLOOKUP($A25,'XI-MARKS-DB'!$A$1:$BY$184,36),"")</f>
        <v/>
      </c>
      <c r="N25" s="104"/>
      <c r="O25" s="104"/>
      <c r="P25" s="104" t="str">
        <f>IFERROR(VLOOKUP($A25,'XI-MARKS-DB'!$A$1:$BY$184,46),"")</f>
        <v/>
      </c>
      <c r="Q25" s="104"/>
      <c r="R25" s="104"/>
      <c r="S25" s="104" t="str">
        <f>IFERROR(IF((VLOOKUP($A25,'XI-MARKS-DB'!$A$1:$BY$184,56))=0,"",VLOOKUP($A25,'XI-MARKS-DB'!$A$1:$BY$184,56)),"")</f>
        <v/>
      </c>
      <c r="T25" s="104"/>
      <c r="U25" s="104"/>
      <c r="V25" s="103" t="str">
        <f>IFERROR(VLOOKUP($A25,'XI-MARKS-DB'!$A$1:$BY$184,66),"")</f>
        <v/>
      </c>
      <c r="W25" s="103" t="str">
        <f>IFERROR(VLOOKUP($A25,'XI-MARKS-DB'!$A$1:$BY$184,69),"")</f>
        <v/>
      </c>
    </row>
    <row r="26" spans="1:23" x14ac:dyDescent="0.3">
      <c r="A26" s="103"/>
      <c r="B26" s="103"/>
      <c r="C26" s="46" t="str">
        <f>IFERROR(VLOOKUP($A25,'XI-MARKS-DB'!$A$1:$BY$184,4),"")</f>
        <v/>
      </c>
      <c r="D26" s="46" t="str">
        <f>IFERROR(VLOOKUP($A25,'XI-MARKS-DB'!$A$1:$BY$184,10),"")</f>
        <v/>
      </c>
      <c r="E26" s="46" t="str">
        <f>IFERROR(VLOOKUP($A25,'XI-MARKS-DB'!$A$1:$BY$184,12),"")</f>
        <v/>
      </c>
      <c r="F26" s="46" t="str">
        <f>IFERROR(VLOOKUP($A25,'XI-MARKS-DB'!$A$1:$BY$184,14),"")</f>
        <v/>
      </c>
      <c r="G26" s="46" t="str">
        <f>IFERROR(VLOOKUP($A25,'XI-MARKS-DB'!$A$1:$BY$184,19),"")</f>
        <v/>
      </c>
      <c r="H26" s="46" t="str">
        <f>IFERROR(VLOOKUP($A25,'XI-MARKS-DB'!$A$1:$BY$184,21),"")</f>
        <v/>
      </c>
      <c r="I26" s="46" t="str">
        <f>IFERROR(VLOOKUP($A25,'XI-MARKS-DB'!$A$1:$BY$184,23),"")</f>
        <v/>
      </c>
      <c r="J26" s="46" t="str">
        <f>IFERROR(VLOOKUP($A25,'XI-MARKS-DB'!$A$1:$BY$184,29),"")</f>
        <v/>
      </c>
      <c r="K26" s="46" t="str">
        <f>IFERROR(VLOOKUP($A25,'XI-MARKS-DB'!$A$1:$BY$184,31),"")</f>
        <v/>
      </c>
      <c r="L26" s="46" t="str">
        <f>IFERROR(VLOOKUP($A25,'XI-MARKS-DB'!$A$1:$BY$184,33),"")</f>
        <v/>
      </c>
      <c r="M26" s="46" t="str">
        <f>IFERROR(VLOOKUP($A25,'XI-MARKS-DB'!$A$1:$BY$184,39),"")</f>
        <v/>
      </c>
      <c r="N26" s="46" t="str">
        <f>IFERROR(VLOOKUP($A25,'XI-MARKS-DB'!$A$1:$BY$184,41),"")</f>
        <v/>
      </c>
      <c r="O26" s="46" t="str">
        <f>IFERROR(VLOOKUP($A25,'XI-MARKS-DB'!$A$1:$BY$184,43),"")</f>
        <v/>
      </c>
      <c r="P26" s="46" t="str">
        <f>IFERROR(VLOOKUP($A25,'XI-MARKS-DB'!$A$1:$BY$184,49),"")</f>
        <v/>
      </c>
      <c r="Q26" s="46" t="str">
        <f>IFERROR(VLOOKUP($A25,'XI-MARKS-DB'!$A$1:$BY$184,51),"")</f>
        <v/>
      </c>
      <c r="R26" s="46" t="str">
        <f>IFERROR(VLOOKUP($A25,'XI-MARKS-DB'!$A$1:$BY$184,53),"")</f>
        <v/>
      </c>
      <c r="S26" s="46" t="str">
        <f>IFERROR(IF((VLOOKUP($A25,'XI-MARKS-DB'!$A$1:$BY$184,59))=0,"",VLOOKUP($A25,'XI-MARKS-DB'!$A$1:$BY$184,59)),"")</f>
        <v/>
      </c>
      <c r="T26" s="46" t="str">
        <f>IFERROR(IF((VLOOKUP($A25,'XI-MARKS-DB'!$A$1:$BY$184,61))=0,"",VLOOKUP($A25,'XI-MARKS-DB'!$A$1:$BY$184,61)),"")</f>
        <v/>
      </c>
      <c r="U26" s="46" t="str">
        <f>IFERROR(VLOOKUP($A25,'XI-MARKS-DB'!$A$1:$BY$184,63),"")</f>
        <v/>
      </c>
      <c r="V26" s="103"/>
      <c r="W26" s="103"/>
    </row>
    <row r="27" spans="1:23" x14ac:dyDescent="0.3">
      <c r="A27" s="103" t="str">
        <f>IF(COUNTA('XI-MARKS-DB'!$C$3:$C$277)&gt;A25,A25+1,"")</f>
        <v/>
      </c>
      <c r="B27" s="103" t="str">
        <f>IFERROR(VLOOKUP($A27,'XI-MARKS-DB'!$A$1:$BY$184,3)&amp;" ("&amp;VLOOKUP($A27,'XI-MARKS-DB'!$A$1:$BY$184,2)&amp;")","")</f>
        <v/>
      </c>
      <c r="C27" s="46" t="str">
        <f>IFERROR(VLOOKUP($A27,'XI-MARKS-DB'!$A$1:$BY$184,7),"")</f>
        <v/>
      </c>
      <c r="D27" s="104" t="str">
        <f t="shared" ref="D27" si="22">IF($D28="","",$F$1)</f>
        <v/>
      </c>
      <c r="E27" s="104"/>
      <c r="F27" s="104"/>
      <c r="G27" s="104" t="str">
        <f t="shared" ref="G27" si="23">IF($G28="","",$I$1)</f>
        <v/>
      </c>
      <c r="H27" s="104"/>
      <c r="I27" s="104"/>
      <c r="J27" s="104" t="str">
        <f>IFERROR(VLOOKUP($A27,'XI-MARKS-DB'!$A$1:$BY$184,26),"")</f>
        <v/>
      </c>
      <c r="K27" s="104"/>
      <c r="L27" s="104"/>
      <c r="M27" s="104" t="str">
        <f>IFERROR(VLOOKUP($A27,'XI-MARKS-DB'!$A$1:$BY$184,36),"")</f>
        <v/>
      </c>
      <c r="N27" s="104"/>
      <c r="O27" s="104"/>
      <c r="P27" s="104" t="str">
        <f>IFERROR(VLOOKUP($A27,'XI-MARKS-DB'!$A$1:$BY$184,46),"")</f>
        <v/>
      </c>
      <c r="Q27" s="104"/>
      <c r="R27" s="104"/>
      <c r="S27" s="104" t="str">
        <f>IFERROR(IF((VLOOKUP($A27,'XI-MARKS-DB'!$A$1:$BY$184,56))=0,"",VLOOKUP($A27,'XI-MARKS-DB'!$A$1:$BY$184,56)),"")</f>
        <v/>
      </c>
      <c r="T27" s="104"/>
      <c r="U27" s="104"/>
      <c r="V27" s="103" t="str">
        <f>IFERROR(VLOOKUP($A27,'XI-MARKS-DB'!$A$1:$BY$184,66),"")</f>
        <v/>
      </c>
      <c r="W27" s="103" t="str">
        <f>IFERROR(VLOOKUP($A27,'XI-MARKS-DB'!$A$1:$BY$184,69),"")</f>
        <v/>
      </c>
    </row>
    <row r="28" spans="1:23" x14ac:dyDescent="0.3">
      <c r="A28" s="103"/>
      <c r="B28" s="103"/>
      <c r="C28" s="46" t="str">
        <f>IFERROR(VLOOKUP($A27,'XI-MARKS-DB'!$A$1:$BY$184,4),"")</f>
        <v/>
      </c>
      <c r="D28" s="46" t="str">
        <f>IFERROR(VLOOKUP($A27,'XI-MARKS-DB'!$A$1:$BY$184,10),"")</f>
        <v/>
      </c>
      <c r="E28" s="46" t="str">
        <f>IFERROR(VLOOKUP($A27,'XI-MARKS-DB'!$A$1:$BY$184,12),"")</f>
        <v/>
      </c>
      <c r="F28" s="46" t="str">
        <f>IFERROR(VLOOKUP($A27,'XI-MARKS-DB'!$A$1:$BY$184,14),"")</f>
        <v/>
      </c>
      <c r="G28" s="46" t="str">
        <f>IFERROR(VLOOKUP($A27,'XI-MARKS-DB'!$A$1:$BY$184,19),"")</f>
        <v/>
      </c>
      <c r="H28" s="46" t="str">
        <f>IFERROR(VLOOKUP($A27,'XI-MARKS-DB'!$A$1:$BY$184,21),"")</f>
        <v/>
      </c>
      <c r="I28" s="46" t="str">
        <f>IFERROR(VLOOKUP($A27,'XI-MARKS-DB'!$A$1:$BY$184,23),"")</f>
        <v/>
      </c>
      <c r="J28" s="46" t="str">
        <f>IFERROR(VLOOKUP($A27,'XI-MARKS-DB'!$A$1:$BY$184,29),"")</f>
        <v/>
      </c>
      <c r="K28" s="46" t="str">
        <f>IFERROR(VLOOKUP($A27,'XI-MARKS-DB'!$A$1:$BY$184,31),"")</f>
        <v/>
      </c>
      <c r="L28" s="46" t="str">
        <f>IFERROR(VLOOKUP($A27,'XI-MARKS-DB'!$A$1:$BY$184,33),"")</f>
        <v/>
      </c>
      <c r="M28" s="46" t="str">
        <f>IFERROR(VLOOKUP($A27,'XI-MARKS-DB'!$A$1:$BY$184,39),"")</f>
        <v/>
      </c>
      <c r="N28" s="46" t="str">
        <f>IFERROR(VLOOKUP($A27,'XI-MARKS-DB'!$A$1:$BY$184,41),"")</f>
        <v/>
      </c>
      <c r="O28" s="46" t="str">
        <f>IFERROR(VLOOKUP($A27,'XI-MARKS-DB'!$A$1:$BY$184,43),"")</f>
        <v/>
      </c>
      <c r="P28" s="46" t="str">
        <f>IFERROR(VLOOKUP($A27,'XI-MARKS-DB'!$A$1:$BY$184,49),"")</f>
        <v/>
      </c>
      <c r="Q28" s="46" t="str">
        <f>IFERROR(VLOOKUP($A27,'XI-MARKS-DB'!$A$1:$BY$184,51),"")</f>
        <v/>
      </c>
      <c r="R28" s="46" t="str">
        <f>IFERROR(VLOOKUP($A27,'XI-MARKS-DB'!$A$1:$BY$184,53),"")</f>
        <v/>
      </c>
      <c r="S28" s="46" t="str">
        <f>IFERROR(IF((VLOOKUP($A27,'XI-MARKS-DB'!$A$1:$BY$184,59))=0,"",VLOOKUP($A27,'XI-MARKS-DB'!$A$1:$BY$184,59)),"")</f>
        <v/>
      </c>
      <c r="T28" s="46" t="str">
        <f>IFERROR(IF((VLOOKUP($A27,'XI-MARKS-DB'!$A$1:$BY$184,61))=0,"",VLOOKUP($A27,'XI-MARKS-DB'!$A$1:$BY$184,61)),"")</f>
        <v/>
      </c>
      <c r="U28" s="46" t="str">
        <f>IFERROR(VLOOKUP($A27,'XI-MARKS-DB'!$A$1:$BY$184,63),"")</f>
        <v/>
      </c>
      <c r="V28" s="103"/>
      <c r="W28" s="103"/>
    </row>
    <row r="29" spans="1:23" x14ac:dyDescent="0.3">
      <c r="A29" s="103" t="str">
        <f>IF(COUNTA('XI-MARKS-DB'!$C$3:$C$277)&gt;A27,A27+1,"")</f>
        <v/>
      </c>
      <c r="B29" s="103" t="str">
        <f>IFERROR(VLOOKUP($A29,'XI-MARKS-DB'!$A$1:$BY$184,3)&amp;" ("&amp;VLOOKUP($A29,'XI-MARKS-DB'!$A$1:$BY$184,2)&amp;")","")</f>
        <v/>
      </c>
      <c r="C29" s="46" t="str">
        <f>IFERROR(VLOOKUP($A29,'XI-MARKS-DB'!$A$1:$BY$184,7),"")</f>
        <v/>
      </c>
      <c r="D29" s="104" t="str">
        <f t="shared" ref="D29" si="24">IF($D30="","",$F$1)</f>
        <v/>
      </c>
      <c r="E29" s="104"/>
      <c r="F29" s="104"/>
      <c r="G29" s="104" t="str">
        <f t="shared" ref="G29" si="25">IF($G30="","",$I$1)</f>
        <v/>
      </c>
      <c r="H29" s="104"/>
      <c r="I29" s="104"/>
      <c r="J29" s="104" t="str">
        <f>IFERROR(VLOOKUP($A29,'XI-MARKS-DB'!$A$1:$BY$184,26),"")</f>
        <v/>
      </c>
      <c r="K29" s="104"/>
      <c r="L29" s="104"/>
      <c r="M29" s="104" t="str">
        <f>IFERROR(VLOOKUP($A29,'XI-MARKS-DB'!$A$1:$BY$184,36),"")</f>
        <v/>
      </c>
      <c r="N29" s="104"/>
      <c r="O29" s="104"/>
      <c r="P29" s="104" t="str">
        <f>IFERROR(VLOOKUP($A29,'XI-MARKS-DB'!$A$1:$BY$184,46),"")</f>
        <v/>
      </c>
      <c r="Q29" s="104"/>
      <c r="R29" s="104"/>
      <c r="S29" s="104" t="str">
        <f>IFERROR(IF((VLOOKUP($A29,'XI-MARKS-DB'!$A$1:$BY$184,56))=0,"",VLOOKUP($A29,'XI-MARKS-DB'!$A$1:$BY$184,56)),"")</f>
        <v/>
      </c>
      <c r="T29" s="104"/>
      <c r="U29" s="104"/>
      <c r="V29" s="103" t="str">
        <f>IFERROR(VLOOKUP($A29,'XI-MARKS-DB'!$A$1:$BY$184,66),"")</f>
        <v/>
      </c>
      <c r="W29" s="103" t="str">
        <f>IFERROR(VLOOKUP($A29,'XI-MARKS-DB'!$A$1:$BY$184,69),"")</f>
        <v/>
      </c>
    </row>
    <row r="30" spans="1:23" x14ac:dyDescent="0.3">
      <c r="A30" s="103"/>
      <c r="B30" s="103"/>
      <c r="C30" s="46" t="str">
        <f>IFERROR(VLOOKUP($A29,'XI-MARKS-DB'!$A$1:$BY$184,4),"")</f>
        <v/>
      </c>
      <c r="D30" s="46" t="str">
        <f>IFERROR(VLOOKUP($A29,'XI-MARKS-DB'!$A$1:$BY$184,10),"")</f>
        <v/>
      </c>
      <c r="E30" s="46" t="str">
        <f>IFERROR(VLOOKUP($A29,'XI-MARKS-DB'!$A$1:$BY$184,12),"")</f>
        <v/>
      </c>
      <c r="F30" s="46" t="str">
        <f>IFERROR(VLOOKUP($A29,'XI-MARKS-DB'!$A$1:$BY$184,14),"")</f>
        <v/>
      </c>
      <c r="G30" s="46" t="str">
        <f>IFERROR(VLOOKUP($A29,'XI-MARKS-DB'!$A$1:$BY$184,19),"")</f>
        <v/>
      </c>
      <c r="H30" s="46" t="str">
        <f>IFERROR(VLOOKUP($A29,'XI-MARKS-DB'!$A$1:$BY$184,21),"")</f>
        <v/>
      </c>
      <c r="I30" s="46" t="str">
        <f>IFERROR(VLOOKUP($A29,'XI-MARKS-DB'!$A$1:$BY$184,23),"")</f>
        <v/>
      </c>
      <c r="J30" s="46" t="str">
        <f>IFERROR(VLOOKUP($A29,'XI-MARKS-DB'!$A$1:$BY$184,29),"")</f>
        <v/>
      </c>
      <c r="K30" s="46" t="str">
        <f>IFERROR(VLOOKUP($A29,'XI-MARKS-DB'!$A$1:$BY$184,31),"")</f>
        <v/>
      </c>
      <c r="L30" s="46" t="str">
        <f>IFERROR(VLOOKUP($A29,'XI-MARKS-DB'!$A$1:$BY$184,33),"")</f>
        <v/>
      </c>
      <c r="M30" s="46" t="str">
        <f>IFERROR(VLOOKUP($A29,'XI-MARKS-DB'!$A$1:$BY$184,39),"")</f>
        <v/>
      </c>
      <c r="N30" s="46" t="str">
        <f>IFERROR(VLOOKUP($A29,'XI-MARKS-DB'!$A$1:$BY$184,41),"")</f>
        <v/>
      </c>
      <c r="O30" s="46" t="str">
        <f>IFERROR(VLOOKUP($A29,'XI-MARKS-DB'!$A$1:$BY$184,43),"")</f>
        <v/>
      </c>
      <c r="P30" s="46" t="str">
        <f>IFERROR(VLOOKUP($A29,'XI-MARKS-DB'!$A$1:$BY$184,49),"")</f>
        <v/>
      </c>
      <c r="Q30" s="46" t="str">
        <f>IFERROR(VLOOKUP($A29,'XI-MARKS-DB'!$A$1:$BY$184,51),"")</f>
        <v/>
      </c>
      <c r="R30" s="46" t="str">
        <f>IFERROR(VLOOKUP($A29,'XI-MARKS-DB'!$A$1:$BY$184,53),"")</f>
        <v/>
      </c>
      <c r="S30" s="46" t="str">
        <f>IFERROR(IF((VLOOKUP($A29,'XI-MARKS-DB'!$A$1:$BY$184,59))=0,"",VLOOKUP($A29,'XI-MARKS-DB'!$A$1:$BY$184,59)),"")</f>
        <v/>
      </c>
      <c r="T30" s="46" t="str">
        <f>IFERROR(IF((VLOOKUP($A29,'XI-MARKS-DB'!$A$1:$BY$184,61))=0,"",VLOOKUP($A29,'XI-MARKS-DB'!$A$1:$BY$184,61)),"")</f>
        <v/>
      </c>
      <c r="U30" s="46" t="str">
        <f>IFERROR(VLOOKUP($A29,'XI-MARKS-DB'!$A$1:$BY$184,63),"")</f>
        <v/>
      </c>
      <c r="V30" s="103"/>
      <c r="W30" s="103"/>
    </row>
    <row r="31" spans="1:23" x14ac:dyDescent="0.3">
      <c r="A31" s="103" t="str">
        <f>IF(COUNTA('XI-MARKS-DB'!$C$3:$C$277)&gt;A29,A29+1,"")</f>
        <v/>
      </c>
      <c r="B31" s="103" t="str">
        <f>IFERROR(VLOOKUP($A31,'XI-MARKS-DB'!$A$1:$BY$184,3)&amp;" ("&amp;VLOOKUP($A31,'XI-MARKS-DB'!$A$1:$BY$184,2)&amp;")","")</f>
        <v/>
      </c>
      <c r="C31" s="46" t="str">
        <f>IFERROR(VLOOKUP($A31,'XI-MARKS-DB'!$A$1:$BY$184,7),"")</f>
        <v/>
      </c>
      <c r="D31" s="104" t="str">
        <f t="shared" ref="D31" si="26">IF($D32="","",$F$1)</f>
        <v/>
      </c>
      <c r="E31" s="104"/>
      <c r="F31" s="104"/>
      <c r="G31" s="104" t="str">
        <f t="shared" ref="G31" si="27">IF($G32="","",$I$1)</f>
        <v/>
      </c>
      <c r="H31" s="104"/>
      <c r="I31" s="104"/>
      <c r="J31" s="104" t="str">
        <f>IFERROR(VLOOKUP($A31,'XI-MARKS-DB'!$A$1:$BY$184,26),"")</f>
        <v/>
      </c>
      <c r="K31" s="104"/>
      <c r="L31" s="104"/>
      <c r="M31" s="104" t="str">
        <f>IFERROR(VLOOKUP($A31,'XI-MARKS-DB'!$A$1:$BY$184,36),"")</f>
        <v/>
      </c>
      <c r="N31" s="104"/>
      <c r="O31" s="104"/>
      <c r="P31" s="104" t="str">
        <f>IFERROR(VLOOKUP($A31,'XI-MARKS-DB'!$A$1:$BY$184,46),"")</f>
        <v/>
      </c>
      <c r="Q31" s="104"/>
      <c r="R31" s="104"/>
      <c r="S31" s="104" t="str">
        <f>IFERROR(IF((VLOOKUP($A31,'XI-MARKS-DB'!$A$1:$BY$184,56))=0,"",VLOOKUP($A31,'XI-MARKS-DB'!$A$1:$BY$184,56)),"")</f>
        <v/>
      </c>
      <c r="T31" s="104"/>
      <c r="U31" s="104"/>
      <c r="V31" s="103" t="str">
        <f>IFERROR(VLOOKUP($A31,'XI-MARKS-DB'!$A$1:$BY$184,66),"")</f>
        <v/>
      </c>
      <c r="W31" s="103" t="str">
        <f>IFERROR(VLOOKUP($A31,'XI-MARKS-DB'!$A$1:$BY$184,69),"")</f>
        <v/>
      </c>
    </row>
    <row r="32" spans="1:23" x14ac:dyDescent="0.3">
      <c r="A32" s="103"/>
      <c r="B32" s="103"/>
      <c r="C32" s="46" t="str">
        <f>IFERROR(VLOOKUP($A31,'XI-MARKS-DB'!$A$1:$BY$184,4),"")</f>
        <v/>
      </c>
      <c r="D32" s="46" t="str">
        <f>IFERROR(VLOOKUP($A31,'XI-MARKS-DB'!$A$1:$BY$184,10),"")</f>
        <v/>
      </c>
      <c r="E32" s="46" t="str">
        <f>IFERROR(VLOOKUP($A31,'XI-MARKS-DB'!$A$1:$BY$184,12),"")</f>
        <v/>
      </c>
      <c r="F32" s="46" t="str">
        <f>IFERROR(VLOOKUP($A31,'XI-MARKS-DB'!$A$1:$BY$184,14),"")</f>
        <v/>
      </c>
      <c r="G32" s="46" t="str">
        <f>IFERROR(VLOOKUP($A31,'XI-MARKS-DB'!$A$1:$BY$184,19),"")</f>
        <v/>
      </c>
      <c r="H32" s="46" t="str">
        <f>IFERROR(VLOOKUP($A31,'XI-MARKS-DB'!$A$1:$BY$184,21),"")</f>
        <v/>
      </c>
      <c r="I32" s="46" t="str">
        <f>IFERROR(VLOOKUP($A31,'XI-MARKS-DB'!$A$1:$BY$184,23),"")</f>
        <v/>
      </c>
      <c r="J32" s="46" t="str">
        <f>IFERROR(VLOOKUP($A31,'XI-MARKS-DB'!$A$1:$BY$184,29),"")</f>
        <v/>
      </c>
      <c r="K32" s="46" t="str">
        <f>IFERROR(VLOOKUP($A31,'XI-MARKS-DB'!$A$1:$BY$184,31),"")</f>
        <v/>
      </c>
      <c r="L32" s="46" t="str">
        <f>IFERROR(VLOOKUP($A31,'XI-MARKS-DB'!$A$1:$BY$184,33),"")</f>
        <v/>
      </c>
      <c r="M32" s="46" t="str">
        <f>IFERROR(VLOOKUP($A31,'XI-MARKS-DB'!$A$1:$BY$184,39),"")</f>
        <v/>
      </c>
      <c r="N32" s="46" t="str">
        <f>IFERROR(VLOOKUP($A31,'XI-MARKS-DB'!$A$1:$BY$184,41),"")</f>
        <v/>
      </c>
      <c r="O32" s="46" t="str">
        <f>IFERROR(VLOOKUP($A31,'XI-MARKS-DB'!$A$1:$BY$184,43),"")</f>
        <v/>
      </c>
      <c r="P32" s="46" t="str">
        <f>IFERROR(VLOOKUP($A31,'XI-MARKS-DB'!$A$1:$BY$184,49),"")</f>
        <v/>
      </c>
      <c r="Q32" s="46" t="str">
        <f>IFERROR(VLOOKUP($A31,'XI-MARKS-DB'!$A$1:$BY$184,51),"")</f>
        <v/>
      </c>
      <c r="R32" s="46" t="str">
        <f>IFERROR(VLOOKUP($A31,'XI-MARKS-DB'!$A$1:$BY$184,53),"")</f>
        <v/>
      </c>
      <c r="S32" s="46" t="str">
        <f>IFERROR(IF((VLOOKUP($A31,'XI-MARKS-DB'!$A$1:$BY$184,59))=0,"",VLOOKUP($A31,'XI-MARKS-DB'!$A$1:$BY$184,59)),"")</f>
        <v/>
      </c>
      <c r="T32" s="46" t="str">
        <f>IFERROR(IF((VLOOKUP($A31,'XI-MARKS-DB'!$A$1:$BY$184,61))=0,"",VLOOKUP($A31,'XI-MARKS-DB'!$A$1:$BY$184,61)),"")</f>
        <v/>
      </c>
      <c r="U32" s="46" t="str">
        <f>IFERROR(VLOOKUP($A31,'XI-MARKS-DB'!$A$1:$BY$184,63),"")</f>
        <v/>
      </c>
      <c r="V32" s="103"/>
      <c r="W32" s="103"/>
    </row>
    <row r="33" spans="1:23" x14ac:dyDescent="0.3">
      <c r="A33" s="103" t="str">
        <f>IF(COUNTA('XI-MARKS-DB'!$C$3:$C$277)&gt;A31,A31+1,"")</f>
        <v/>
      </c>
      <c r="B33" s="103" t="str">
        <f>IFERROR(VLOOKUP($A33,'XI-MARKS-DB'!$A$1:$BY$184,3)&amp;" ("&amp;VLOOKUP($A33,'XI-MARKS-DB'!$A$1:$BY$184,2)&amp;")","")</f>
        <v/>
      </c>
      <c r="C33" s="46" t="str">
        <f>IFERROR(VLOOKUP($A33,'XI-MARKS-DB'!$A$1:$BY$184,7),"")</f>
        <v/>
      </c>
      <c r="D33" s="104" t="str">
        <f t="shared" ref="D33" si="28">IF($D34="","",$F$1)</f>
        <v/>
      </c>
      <c r="E33" s="104"/>
      <c r="F33" s="104"/>
      <c r="G33" s="104" t="str">
        <f t="shared" ref="G33" si="29">IF($G34="","",$I$1)</f>
        <v/>
      </c>
      <c r="H33" s="104"/>
      <c r="I33" s="104"/>
      <c r="J33" s="104" t="str">
        <f>IFERROR(VLOOKUP($A33,'XI-MARKS-DB'!$A$1:$BY$184,26),"")</f>
        <v/>
      </c>
      <c r="K33" s="104"/>
      <c r="L33" s="104"/>
      <c r="M33" s="104" t="str">
        <f>IFERROR(VLOOKUP($A33,'XI-MARKS-DB'!$A$1:$BY$184,36),"")</f>
        <v/>
      </c>
      <c r="N33" s="104"/>
      <c r="O33" s="104"/>
      <c r="P33" s="104" t="str">
        <f>IFERROR(VLOOKUP($A33,'XI-MARKS-DB'!$A$1:$BY$184,46),"")</f>
        <v/>
      </c>
      <c r="Q33" s="104"/>
      <c r="R33" s="104"/>
      <c r="S33" s="104" t="str">
        <f>IFERROR(IF((VLOOKUP($A33,'XI-MARKS-DB'!$A$1:$BY$184,56))=0,"",VLOOKUP($A33,'XI-MARKS-DB'!$A$1:$BY$184,56)),"")</f>
        <v/>
      </c>
      <c r="T33" s="104"/>
      <c r="U33" s="104"/>
      <c r="V33" s="103" t="str">
        <f>IFERROR(VLOOKUP($A33,'XI-MARKS-DB'!$A$1:$BY$184,66),"")</f>
        <v/>
      </c>
      <c r="W33" s="103" t="str">
        <f>IFERROR(VLOOKUP($A33,'XI-MARKS-DB'!$A$1:$BY$184,69),"")</f>
        <v/>
      </c>
    </row>
    <row r="34" spans="1:23" x14ac:dyDescent="0.3">
      <c r="A34" s="103"/>
      <c r="B34" s="103"/>
      <c r="C34" s="46" t="str">
        <f>IFERROR(VLOOKUP($A33,'XI-MARKS-DB'!$A$1:$BY$184,4),"")</f>
        <v/>
      </c>
      <c r="D34" s="46" t="str">
        <f>IFERROR(VLOOKUP($A33,'XI-MARKS-DB'!$A$1:$BY$184,10),"")</f>
        <v/>
      </c>
      <c r="E34" s="46" t="str">
        <f>IFERROR(VLOOKUP($A33,'XI-MARKS-DB'!$A$1:$BY$184,12),"")</f>
        <v/>
      </c>
      <c r="F34" s="46" t="str">
        <f>IFERROR(VLOOKUP($A33,'XI-MARKS-DB'!$A$1:$BY$184,14),"")</f>
        <v/>
      </c>
      <c r="G34" s="46" t="str">
        <f>IFERROR(VLOOKUP($A33,'XI-MARKS-DB'!$A$1:$BY$184,19),"")</f>
        <v/>
      </c>
      <c r="H34" s="46" t="str">
        <f>IFERROR(VLOOKUP($A33,'XI-MARKS-DB'!$A$1:$BY$184,21),"")</f>
        <v/>
      </c>
      <c r="I34" s="46" t="str">
        <f>IFERROR(VLOOKUP($A33,'XI-MARKS-DB'!$A$1:$BY$184,23),"")</f>
        <v/>
      </c>
      <c r="J34" s="46" t="str">
        <f>IFERROR(VLOOKUP($A33,'XI-MARKS-DB'!$A$1:$BY$184,29),"")</f>
        <v/>
      </c>
      <c r="K34" s="46" t="str">
        <f>IFERROR(VLOOKUP($A33,'XI-MARKS-DB'!$A$1:$BY$184,31),"")</f>
        <v/>
      </c>
      <c r="L34" s="46" t="str">
        <f>IFERROR(VLOOKUP($A33,'XI-MARKS-DB'!$A$1:$BY$184,33),"")</f>
        <v/>
      </c>
      <c r="M34" s="46" t="str">
        <f>IFERROR(VLOOKUP($A33,'XI-MARKS-DB'!$A$1:$BY$184,39),"")</f>
        <v/>
      </c>
      <c r="N34" s="46" t="str">
        <f>IFERROR(VLOOKUP($A33,'XI-MARKS-DB'!$A$1:$BY$184,41),"")</f>
        <v/>
      </c>
      <c r="O34" s="46" t="str">
        <f>IFERROR(VLOOKUP($A33,'XI-MARKS-DB'!$A$1:$BY$184,43),"")</f>
        <v/>
      </c>
      <c r="P34" s="46" t="str">
        <f>IFERROR(VLOOKUP($A33,'XI-MARKS-DB'!$A$1:$BY$184,49),"")</f>
        <v/>
      </c>
      <c r="Q34" s="46" t="str">
        <f>IFERROR(VLOOKUP($A33,'XI-MARKS-DB'!$A$1:$BY$184,51),"")</f>
        <v/>
      </c>
      <c r="R34" s="46" t="str">
        <f>IFERROR(VLOOKUP($A33,'XI-MARKS-DB'!$A$1:$BY$184,53),"")</f>
        <v/>
      </c>
      <c r="S34" s="46" t="str">
        <f>IFERROR(IF((VLOOKUP($A33,'XI-MARKS-DB'!$A$1:$BY$184,59))=0,"",VLOOKUP($A33,'XI-MARKS-DB'!$A$1:$BY$184,59)),"")</f>
        <v/>
      </c>
      <c r="T34" s="46" t="str">
        <f>IFERROR(IF((VLOOKUP($A33,'XI-MARKS-DB'!$A$1:$BY$184,61))=0,"",VLOOKUP($A33,'XI-MARKS-DB'!$A$1:$BY$184,61)),"")</f>
        <v/>
      </c>
      <c r="U34" s="46" t="str">
        <f>IFERROR(VLOOKUP($A33,'XI-MARKS-DB'!$A$1:$BY$184,63),"")</f>
        <v/>
      </c>
      <c r="V34" s="103"/>
      <c r="W34" s="103"/>
    </row>
    <row r="35" spans="1:23" x14ac:dyDescent="0.3">
      <c r="A35" s="103" t="str">
        <f>IF(COUNTA('XI-MARKS-DB'!$C$3:$C$277)&gt;A33,A33+1,"")</f>
        <v/>
      </c>
      <c r="B35" s="103" t="str">
        <f>IFERROR(VLOOKUP($A35,'XI-MARKS-DB'!$A$1:$BY$184,3)&amp;" ("&amp;VLOOKUP($A35,'XI-MARKS-DB'!$A$1:$BY$184,2)&amp;")","")</f>
        <v/>
      </c>
      <c r="C35" s="46" t="str">
        <f>IFERROR(VLOOKUP($A35,'XI-MARKS-DB'!$A$1:$BY$184,7),"")</f>
        <v/>
      </c>
      <c r="D35" s="104" t="str">
        <f t="shared" ref="D35" si="30">IF($D36="","",$F$1)</f>
        <v/>
      </c>
      <c r="E35" s="104"/>
      <c r="F35" s="104"/>
      <c r="G35" s="104" t="str">
        <f t="shared" ref="G35" si="31">IF($G36="","",$I$1)</f>
        <v/>
      </c>
      <c r="H35" s="104"/>
      <c r="I35" s="104"/>
      <c r="J35" s="104" t="str">
        <f>IFERROR(VLOOKUP($A35,'XI-MARKS-DB'!$A$1:$BY$184,26),"")</f>
        <v/>
      </c>
      <c r="K35" s="104"/>
      <c r="L35" s="104"/>
      <c r="M35" s="104" t="str">
        <f>IFERROR(VLOOKUP($A35,'XI-MARKS-DB'!$A$1:$BY$184,36),"")</f>
        <v/>
      </c>
      <c r="N35" s="104"/>
      <c r="O35" s="104"/>
      <c r="P35" s="104" t="str">
        <f>IFERROR(VLOOKUP($A35,'XI-MARKS-DB'!$A$1:$BY$184,46),"")</f>
        <v/>
      </c>
      <c r="Q35" s="104"/>
      <c r="R35" s="104"/>
      <c r="S35" s="104" t="str">
        <f>IFERROR(IF((VLOOKUP($A35,'XI-MARKS-DB'!$A$1:$BY$184,56))=0,"",VLOOKUP($A35,'XI-MARKS-DB'!$A$1:$BY$184,56)),"")</f>
        <v/>
      </c>
      <c r="T35" s="104"/>
      <c r="U35" s="104"/>
      <c r="V35" s="103" t="str">
        <f>IFERROR(VLOOKUP($A35,'XI-MARKS-DB'!$A$1:$BY$184,66),"")</f>
        <v/>
      </c>
      <c r="W35" s="103" t="str">
        <f>IFERROR(VLOOKUP($A35,'XI-MARKS-DB'!$A$1:$BY$184,69),"")</f>
        <v/>
      </c>
    </row>
    <row r="36" spans="1:23" x14ac:dyDescent="0.3">
      <c r="A36" s="103"/>
      <c r="B36" s="103"/>
      <c r="C36" s="46" t="str">
        <f>IFERROR(VLOOKUP($A35,'XI-MARKS-DB'!$A$1:$BY$184,4),"")</f>
        <v/>
      </c>
      <c r="D36" s="46" t="str">
        <f>IFERROR(VLOOKUP($A35,'XI-MARKS-DB'!$A$1:$BY$184,10),"")</f>
        <v/>
      </c>
      <c r="E36" s="46" t="str">
        <f>IFERROR(VLOOKUP($A35,'XI-MARKS-DB'!$A$1:$BY$184,12),"")</f>
        <v/>
      </c>
      <c r="F36" s="46" t="str">
        <f>IFERROR(VLOOKUP($A35,'XI-MARKS-DB'!$A$1:$BY$184,14),"")</f>
        <v/>
      </c>
      <c r="G36" s="46" t="str">
        <f>IFERROR(VLOOKUP($A35,'XI-MARKS-DB'!$A$1:$BY$184,19),"")</f>
        <v/>
      </c>
      <c r="H36" s="46" t="str">
        <f>IFERROR(VLOOKUP($A35,'XI-MARKS-DB'!$A$1:$BY$184,21),"")</f>
        <v/>
      </c>
      <c r="I36" s="46" t="str">
        <f>IFERROR(VLOOKUP($A35,'XI-MARKS-DB'!$A$1:$BY$184,23),"")</f>
        <v/>
      </c>
      <c r="J36" s="46" t="str">
        <f>IFERROR(VLOOKUP($A35,'XI-MARKS-DB'!$A$1:$BY$184,29),"")</f>
        <v/>
      </c>
      <c r="K36" s="46" t="str">
        <f>IFERROR(VLOOKUP($A35,'XI-MARKS-DB'!$A$1:$BY$184,31),"")</f>
        <v/>
      </c>
      <c r="L36" s="46" t="str">
        <f>IFERROR(VLOOKUP($A35,'XI-MARKS-DB'!$A$1:$BY$184,33),"")</f>
        <v/>
      </c>
      <c r="M36" s="46" t="str">
        <f>IFERROR(VLOOKUP($A35,'XI-MARKS-DB'!$A$1:$BY$184,39),"")</f>
        <v/>
      </c>
      <c r="N36" s="46" t="str">
        <f>IFERROR(VLOOKUP($A35,'XI-MARKS-DB'!$A$1:$BY$184,41),"")</f>
        <v/>
      </c>
      <c r="O36" s="46" t="str">
        <f>IFERROR(VLOOKUP($A35,'XI-MARKS-DB'!$A$1:$BY$184,43),"")</f>
        <v/>
      </c>
      <c r="P36" s="46" t="str">
        <f>IFERROR(VLOOKUP($A35,'XI-MARKS-DB'!$A$1:$BY$184,49),"")</f>
        <v/>
      </c>
      <c r="Q36" s="46" t="str">
        <f>IFERROR(VLOOKUP($A35,'XI-MARKS-DB'!$A$1:$BY$184,51),"")</f>
        <v/>
      </c>
      <c r="R36" s="46" t="str">
        <f>IFERROR(VLOOKUP($A35,'XI-MARKS-DB'!$A$1:$BY$184,53),"")</f>
        <v/>
      </c>
      <c r="S36" s="46" t="str">
        <f>IFERROR(IF((VLOOKUP($A35,'XI-MARKS-DB'!$A$1:$BY$184,59))=0,"",VLOOKUP($A35,'XI-MARKS-DB'!$A$1:$BY$184,59)),"")</f>
        <v/>
      </c>
      <c r="T36" s="46" t="str">
        <f>IFERROR(IF((VLOOKUP($A35,'XI-MARKS-DB'!$A$1:$BY$184,61))=0,"",VLOOKUP($A35,'XI-MARKS-DB'!$A$1:$BY$184,61)),"")</f>
        <v/>
      </c>
      <c r="U36" s="46" t="str">
        <f>IFERROR(VLOOKUP($A35,'XI-MARKS-DB'!$A$1:$BY$184,63),"")</f>
        <v/>
      </c>
      <c r="V36" s="103"/>
      <c r="W36" s="103"/>
    </row>
    <row r="37" spans="1:23" x14ac:dyDescent="0.3">
      <c r="A37" s="103" t="str">
        <f>IF(COUNTA('XI-MARKS-DB'!$C$3:$C$277)&gt;A35,A35+1,"")</f>
        <v/>
      </c>
      <c r="B37" s="103" t="str">
        <f>IFERROR(VLOOKUP($A37,'XI-MARKS-DB'!$A$1:$BY$184,3)&amp;" ("&amp;VLOOKUP($A37,'XI-MARKS-DB'!$A$1:$BY$184,2)&amp;")","")</f>
        <v/>
      </c>
      <c r="C37" s="46" t="str">
        <f>IFERROR(VLOOKUP($A37,'XI-MARKS-DB'!$A$1:$BY$184,7),"")</f>
        <v/>
      </c>
      <c r="D37" s="104" t="str">
        <f t="shared" ref="D37" si="32">IF($D38="","",$F$1)</f>
        <v/>
      </c>
      <c r="E37" s="104"/>
      <c r="F37" s="104"/>
      <c r="G37" s="104" t="str">
        <f t="shared" ref="G37" si="33">IF($G38="","",$I$1)</f>
        <v/>
      </c>
      <c r="H37" s="104"/>
      <c r="I37" s="104"/>
      <c r="J37" s="104" t="str">
        <f>IFERROR(VLOOKUP($A37,'XI-MARKS-DB'!$A$1:$BY$184,26),"")</f>
        <v/>
      </c>
      <c r="K37" s="104"/>
      <c r="L37" s="104"/>
      <c r="M37" s="104" t="str">
        <f>IFERROR(VLOOKUP($A37,'XI-MARKS-DB'!$A$1:$BY$184,36),"")</f>
        <v/>
      </c>
      <c r="N37" s="104"/>
      <c r="O37" s="104"/>
      <c r="P37" s="104" t="str">
        <f>IFERROR(VLOOKUP($A37,'XI-MARKS-DB'!$A$1:$BY$184,46),"")</f>
        <v/>
      </c>
      <c r="Q37" s="104"/>
      <c r="R37" s="104"/>
      <c r="S37" s="104" t="str">
        <f>IFERROR(IF((VLOOKUP($A37,'XI-MARKS-DB'!$A$1:$BY$184,56))=0,"",VLOOKUP($A37,'XI-MARKS-DB'!$A$1:$BY$184,56)),"")</f>
        <v/>
      </c>
      <c r="T37" s="104"/>
      <c r="U37" s="104"/>
      <c r="V37" s="103" t="str">
        <f>IFERROR(VLOOKUP($A37,'XI-MARKS-DB'!$A$1:$BY$184,66),"")</f>
        <v/>
      </c>
      <c r="W37" s="103" t="str">
        <f>IFERROR(VLOOKUP($A37,'XI-MARKS-DB'!$A$1:$BY$184,69),"")</f>
        <v/>
      </c>
    </row>
    <row r="38" spans="1:23" x14ac:dyDescent="0.3">
      <c r="A38" s="103"/>
      <c r="B38" s="103"/>
      <c r="C38" s="46" t="str">
        <f>IFERROR(VLOOKUP($A37,'XI-MARKS-DB'!$A$1:$BY$184,4),"")</f>
        <v/>
      </c>
      <c r="D38" s="46" t="str">
        <f>IFERROR(VLOOKUP($A37,'XI-MARKS-DB'!$A$1:$BY$184,10),"")</f>
        <v/>
      </c>
      <c r="E38" s="46" t="str">
        <f>IFERROR(VLOOKUP($A37,'XI-MARKS-DB'!$A$1:$BY$184,12),"")</f>
        <v/>
      </c>
      <c r="F38" s="46" t="str">
        <f>IFERROR(VLOOKUP($A37,'XI-MARKS-DB'!$A$1:$BY$184,14),"")</f>
        <v/>
      </c>
      <c r="G38" s="46" t="str">
        <f>IFERROR(VLOOKUP($A37,'XI-MARKS-DB'!$A$1:$BY$184,19),"")</f>
        <v/>
      </c>
      <c r="H38" s="46" t="str">
        <f>IFERROR(VLOOKUP($A37,'XI-MARKS-DB'!$A$1:$BY$184,21),"")</f>
        <v/>
      </c>
      <c r="I38" s="46" t="str">
        <f>IFERROR(VLOOKUP($A37,'XI-MARKS-DB'!$A$1:$BY$184,23),"")</f>
        <v/>
      </c>
      <c r="J38" s="46" t="str">
        <f>IFERROR(VLOOKUP($A37,'XI-MARKS-DB'!$A$1:$BY$184,29),"")</f>
        <v/>
      </c>
      <c r="K38" s="46" t="str">
        <f>IFERROR(VLOOKUP($A37,'XI-MARKS-DB'!$A$1:$BY$184,31),"")</f>
        <v/>
      </c>
      <c r="L38" s="46" t="str">
        <f>IFERROR(VLOOKUP($A37,'XI-MARKS-DB'!$A$1:$BY$184,33),"")</f>
        <v/>
      </c>
      <c r="M38" s="46" t="str">
        <f>IFERROR(VLOOKUP($A37,'XI-MARKS-DB'!$A$1:$BY$184,39),"")</f>
        <v/>
      </c>
      <c r="N38" s="46" t="str">
        <f>IFERROR(VLOOKUP($A37,'XI-MARKS-DB'!$A$1:$BY$184,41),"")</f>
        <v/>
      </c>
      <c r="O38" s="46" t="str">
        <f>IFERROR(VLOOKUP($A37,'XI-MARKS-DB'!$A$1:$BY$184,43),"")</f>
        <v/>
      </c>
      <c r="P38" s="46" t="str">
        <f>IFERROR(VLOOKUP($A37,'XI-MARKS-DB'!$A$1:$BY$184,49),"")</f>
        <v/>
      </c>
      <c r="Q38" s="46" t="str">
        <f>IFERROR(VLOOKUP($A37,'XI-MARKS-DB'!$A$1:$BY$184,51),"")</f>
        <v/>
      </c>
      <c r="R38" s="46" t="str">
        <f>IFERROR(VLOOKUP($A37,'XI-MARKS-DB'!$A$1:$BY$184,53),"")</f>
        <v/>
      </c>
      <c r="S38" s="46" t="str">
        <f>IFERROR(IF((VLOOKUP($A37,'XI-MARKS-DB'!$A$1:$BY$184,59))=0,"",VLOOKUP($A37,'XI-MARKS-DB'!$A$1:$BY$184,59)),"")</f>
        <v/>
      </c>
      <c r="T38" s="46" t="str">
        <f>IFERROR(IF((VLOOKUP($A37,'XI-MARKS-DB'!$A$1:$BY$184,61))=0,"",VLOOKUP($A37,'XI-MARKS-DB'!$A$1:$BY$184,61)),"")</f>
        <v/>
      </c>
      <c r="U38" s="46" t="str">
        <f>IFERROR(VLOOKUP($A37,'XI-MARKS-DB'!$A$1:$BY$184,63),"")</f>
        <v/>
      </c>
      <c r="V38" s="103"/>
      <c r="W38" s="103"/>
    </row>
    <row r="39" spans="1:23" x14ac:dyDescent="0.3">
      <c r="A39" s="103" t="str">
        <f>IF(COUNTA('XI-MARKS-DB'!$C$3:$C$277)&gt;A37,A37+1,"")</f>
        <v/>
      </c>
      <c r="B39" s="103" t="str">
        <f>IFERROR(VLOOKUP($A39,'XI-MARKS-DB'!$A$1:$BY$184,3)&amp;" ("&amp;VLOOKUP($A39,'XI-MARKS-DB'!$A$1:$BY$184,2)&amp;")","")</f>
        <v/>
      </c>
      <c r="C39" s="46" t="str">
        <f>IFERROR(VLOOKUP($A39,'XI-MARKS-DB'!$A$1:$BY$184,7),"")</f>
        <v/>
      </c>
      <c r="D39" s="104" t="str">
        <f t="shared" ref="D39" si="34">IF($D40="","",$F$1)</f>
        <v/>
      </c>
      <c r="E39" s="104"/>
      <c r="F39" s="104"/>
      <c r="G39" s="104" t="str">
        <f t="shared" ref="G39" si="35">IF($G40="","",$I$1)</f>
        <v/>
      </c>
      <c r="H39" s="104"/>
      <c r="I39" s="104"/>
      <c r="J39" s="104" t="str">
        <f>IFERROR(VLOOKUP($A39,'XI-MARKS-DB'!$A$1:$BY$184,26),"")</f>
        <v/>
      </c>
      <c r="K39" s="104"/>
      <c r="L39" s="104"/>
      <c r="M39" s="104" t="str">
        <f>IFERROR(VLOOKUP($A39,'XI-MARKS-DB'!$A$1:$BY$184,36),"")</f>
        <v/>
      </c>
      <c r="N39" s="104"/>
      <c r="O39" s="104"/>
      <c r="P39" s="104" t="str">
        <f>IFERROR(VLOOKUP($A39,'XI-MARKS-DB'!$A$1:$BY$184,46),"")</f>
        <v/>
      </c>
      <c r="Q39" s="104"/>
      <c r="R39" s="104"/>
      <c r="S39" s="104" t="str">
        <f>IFERROR(IF((VLOOKUP($A39,'XI-MARKS-DB'!$A$1:$BY$184,56))=0,"",VLOOKUP($A39,'XI-MARKS-DB'!$A$1:$BY$184,56)),"")</f>
        <v/>
      </c>
      <c r="T39" s="104"/>
      <c r="U39" s="104"/>
      <c r="V39" s="103" t="str">
        <f>IFERROR(VLOOKUP($A39,'XI-MARKS-DB'!$A$1:$BY$184,66),"")</f>
        <v/>
      </c>
      <c r="W39" s="103" t="str">
        <f>IFERROR(VLOOKUP($A39,'XI-MARKS-DB'!$A$1:$BY$184,69),"")</f>
        <v/>
      </c>
    </row>
    <row r="40" spans="1:23" x14ac:dyDescent="0.3">
      <c r="A40" s="103"/>
      <c r="B40" s="103"/>
      <c r="C40" s="46" t="str">
        <f>IFERROR(VLOOKUP($A39,'XI-MARKS-DB'!$A$1:$BY$184,4),"")</f>
        <v/>
      </c>
      <c r="D40" s="46" t="str">
        <f>IFERROR(VLOOKUP($A39,'XI-MARKS-DB'!$A$1:$BY$184,10),"")</f>
        <v/>
      </c>
      <c r="E40" s="46" t="str">
        <f>IFERROR(VLOOKUP($A39,'XI-MARKS-DB'!$A$1:$BY$184,12),"")</f>
        <v/>
      </c>
      <c r="F40" s="46" t="str">
        <f>IFERROR(VLOOKUP($A39,'XI-MARKS-DB'!$A$1:$BY$184,14),"")</f>
        <v/>
      </c>
      <c r="G40" s="46" t="str">
        <f>IFERROR(VLOOKUP($A39,'XI-MARKS-DB'!$A$1:$BY$184,19),"")</f>
        <v/>
      </c>
      <c r="H40" s="46" t="str">
        <f>IFERROR(VLOOKUP($A39,'XI-MARKS-DB'!$A$1:$BY$184,21),"")</f>
        <v/>
      </c>
      <c r="I40" s="46" t="str">
        <f>IFERROR(VLOOKUP($A39,'XI-MARKS-DB'!$A$1:$BY$184,23),"")</f>
        <v/>
      </c>
      <c r="J40" s="46" t="str">
        <f>IFERROR(VLOOKUP($A39,'XI-MARKS-DB'!$A$1:$BY$184,29),"")</f>
        <v/>
      </c>
      <c r="K40" s="46" t="str">
        <f>IFERROR(VLOOKUP($A39,'XI-MARKS-DB'!$A$1:$BY$184,31),"")</f>
        <v/>
      </c>
      <c r="L40" s="46" t="str">
        <f>IFERROR(VLOOKUP($A39,'XI-MARKS-DB'!$A$1:$BY$184,33),"")</f>
        <v/>
      </c>
      <c r="M40" s="46" t="str">
        <f>IFERROR(VLOOKUP($A39,'XI-MARKS-DB'!$A$1:$BY$184,39),"")</f>
        <v/>
      </c>
      <c r="N40" s="46" t="str">
        <f>IFERROR(VLOOKUP($A39,'XI-MARKS-DB'!$A$1:$BY$184,41),"")</f>
        <v/>
      </c>
      <c r="O40" s="46" t="str">
        <f>IFERROR(VLOOKUP($A39,'XI-MARKS-DB'!$A$1:$BY$184,43),"")</f>
        <v/>
      </c>
      <c r="P40" s="46" t="str">
        <f>IFERROR(VLOOKUP($A39,'XI-MARKS-DB'!$A$1:$BY$184,49),"")</f>
        <v/>
      </c>
      <c r="Q40" s="46" t="str">
        <f>IFERROR(VLOOKUP($A39,'XI-MARKS-DB'!$A$1:$BY$184,51),"")</f>
        <v/>
      </c>
      <c r="R40" s="46" t="str">
        <f>IFERROR(VLOOKUP($A39,'XI-MARKS-DB'!$A$1:$BY$184,53),"")</f>
        <v/>
      </c>
      <c r="S40" s="46" t="str">
        <f>IFERROR(IF((VLOOKUP($A39,'XI-MARKS-DB'!$A$1:$BY$184,59))=0,"",VLOOKUP($A39,'XI-MARKS-DB'!$A$1:$BY$184,59)),"")</f>
        <v/>
      </c>
      <c r="T40" s="46" t="str">
        <f>IFERROR(IF((VLOOKUP($A39,'XI-MARKS-DB'!$A$1:$BY$184,61))=0,"",VLOOKUP($A39,'XI-MARKS-DB'!$A$1:$BY$184,61)),"")</f>
        <v/>
      </c>
      <c r="U40" s="46" t="str">
        <f>IFERROR(VLOOKUP($A39,'XI-MARKS-DB'!$A$1:$BY$184,63),"")</f>
        <v/>
      </c>
      <c r="V40" s="103"/>
      <c r="W40" s="103"/>
    </row>
    <row r="41" spans="1:23" x14ac:dyDescent="0.3">
      <c r="A41" s="103" t="str">
        <f>IF(COUNTA('XI-MARKS-DB'!$C$3:$C$277)&gt;A39,A39+1,"")</f>
        <v/>
      </c>
      <c r="B41" s="103" t="str">
        <f>IFERROR(VLOOKUP($A41,'XI-MARKS-DB'!$A$1:$BY$184,3)&amp;" ("&amp;VLOOKUP($A41,'XI-MARKS-DB'!$A$1:$BY$184,2)&amp;")","")</f>
        <v/>
      </c>
      <c r="C41" s="46" t="str">
        <f>IFERROR(VLOOKUP($A41,'XI-MARKS-DB'!$A$1:$BY$184,7),"")</f>
        <v/>
      </c>
      <c r="D41" s="104" t="str">
        <f t="shared" ref="D41" si="36">IF($D42="","",$F$1)</f>
        <v/>
      </c>
      <c r="E41" s="104"/>
      <c r="F41" s="104"/>
      <c r="G41" s="104" t="str">
        <f t="shared" ref="G41" si="37">IF($G42="","",$I$1)</f>
        <v/>
      </c>
      <c r="H41" s="104"/>
      <c r="I41" s="104"/>
      <c r="J41" s="104" t="str">
        <f>IFERROR(VLOOKUP($A41,'XI-MARKS-DB'!$A$1:$BY$184,26),"")</f>
        <v/>
      </c>
      <c r="K41" s="104"/>
      <c r="L41" s="104"/>
      <c r="M41" s="104" t="str">
        <f>IFERROR(VLOOKUP($A41,'XI-MARKS-DB'!$A$1:$BY$184,36),"")</f>
        <v/>
      </c>
      <c r="N41" s="104"/>
      <c r="O41" s="104"/>
      <c r="P41" s="104" t="str">
        <f>IFERROR(VLOOKUP($A41,'XI-MARKS-DB'!$A$1:$BY$184,46),"")</f>
        <v/>
      </c>
      <c r="Q41" s="104"/>
      <c r="R41" s="104"/>
      <c r="S41" s="104" t="str">
        <f>IFERROR(IF((VLOOKUP($A41,'XI-MARKS-DB'!$A$1:$BY$184,56))=0,"",VLOOKUP($A41,'XI-MARKS-DB'!$A$1:$BY$184,56)),"")</f>
        <v/>
      </c>
      <c r="T41" s="104"/>
      <c r="U41" s="104"/>
      <c r="V41" s="103" t="str">
        <f>IFERROR(VLOOKUP($A41,'XI-MARKS-DB'!$A$1:$BY$184,66),"")</f>
        <v/>
      </c>
      <c r="W41" s="103" t="str">
        <f>IFERROR(VLOOKUP($A41,'XI-MARKS-DB'!$A$1:$BY$184,69),"")</f>
        <v/>
      </c>
    </row>
    <row r="42" spans="1:23" x14ac:dyDescent="0.3">
      <c r="A42" s="103"/>
      <c r="B42" s="103"/>
      <c r="C42" s="46" t="str">
        <f>IFERROR(VLOOKUP($A41,'XI-MARKS-DB'!$A$1:$BY$184,4),"")</f>
        <v/>
      </c>
      <c r="D42" s="46" t="str">
        <f>IFERROR(VLOOKUP($A41,'XI-MARKS-DB'!$A$1:$BY$184,10),"")</f>
        <v/>
      </c>
      <c r="E42" s="46" t="str">
        <f>IFERROR(VLOOKUP($A41,'XI-MARKS-DB'!$A$1:$BY$184,12),"")</f>
        <v/>
      </c>
      <c r="F42" s="46" t="str">
        <f>IFERROR(VLOOKUP($A41,'XI-MARKS-DB'!$A$1:$BY$184,14),"")</f>
        <v/>
      </c>
      <c r="G42" s="46" t="str">
        <f>IFERROR(VLOOKUP($A41,'XI-MARKS-DB'!$A$1:$BY$184,19),"")</f>
        <v/>
      </c>
      <c r="H42" s="46" t="str">
        <f>IFERROR(VLOOKUP($A41,'XI-MARKS-DB'!$A$1:$BY$184,21),"")</f>
        <v/>
      </c>
      <c r="I42" s="46" t="str">
        <f>IFERROR(VLOOKUP($A41,'XI-MARKS-DB'!$A$1:$BY$184,23),"")</f>
        <v/>
      </c>
      <c r="J42" s="46" t="str">
        <f>IFERROR(VLOOKUP($A41,'XI-MARKS-DB'!$A$1:$BY$184,29),"")</f>
        <v/>
      </c>
      <c r="K42" s="46" t="str">
        <f>IFERROR(VLOOKUP($A41,'XI-MARKS-DB'!$A$1:$BY$184,31),"")</f>
        <v/>
      </c>
      <c r="L42" s="46" t="str">
        <f>IFERROR(VLOOKUP($A41,'XI-MARKS-DB'!$A$1:$BY$184,33),"")</f>
        <v/>
      </c>
      <c r="M42" s="46" t="str">
        <f>IFERROR(VLOOKUP($A41,'XI-MARKS-DB'!$A$1:$BY$184,39),"")</f>
        <v/>
      </c>
      <c r="N42" s="46" t="str">
        <f>IFERROR(VLOOKUP($A41,'XI-MARKS-DB'!$A$1:$BY$184,41),"")</f>
        <v/>
      </c>
      <c r="O42" s="46" t="str">
        <f>IFERROR(VLOOKUP($A41,'XI-MARKS-DB'!$A$1:$BY$184,43),"")</f>
        <v/>
      </c>
      <c r="P42" s="46" t="str">
        <f>IFERROR(VLOOKUP($A41,'XI-MARKS-DB'!$A$1:$BY$184,49),"")</f>
        <v/>
      </c>
      <c r="Q42" s="46" t="str">
        <f>IFERROR(VLOOKUP($A41,'XI-MARKS-DB'!$A$1:$BY$184,51),"")</f>
        <v/>
      </c>
      <c r="R42" s="46" t="str">
        <f>IFERROR(VLOOKUP($A41,'XI-MARKS-DB'!$A$1:$BY$184,53),"")</f>
        <v/>
      </c>
      <c r="S42" s="46" t="str">
        <f>IFERROR(IF((VLOOKUP($A41,'XI-MARKS-DB'!$A$1:$BY$184,59))=0,"",VLOOKUP($A41,'XI-MARKS-DB'!$A$1:$BY$184,59)),"")</f>
        <v/>
      </c>
      <c r="T42" s="46" t="str">
        <f>IFERROR(IF((VLOOKUP($A41,'XI-MARKS-DB'!$A$1:$BY$184,61))=0,"",VLOOKUP($A41,'XI-MARKS-DB'!$A$1:$BY$184,61)),"")</f>
        <v/>
      </c>
      <c r="U42" s="46" t="str">
        <f>IFERROR(VLOOKUP($A41,'XI-MARKS-DB'!$A$1:$BY$184,63),"")</f>
        <v/>
      </c>
      <c r="V42" s="103"/>
      <c r="W42" s="103"/>
    </row>
    <row r="43" spans="1:23" x14ac:dyDescent="0.3">
      <c r="A43" s="103" t="str">
        <f>IF(COUNTA('XI-MARKS-DB'!$C$3:$C$277)&gt;A41,A41+1,"")</f>
        <v/>
      </c>
      <c r="B43" s="103" t="str">
        <f>IFERROR(VLOOKUP($A43,'XI-MARKS-DB'!$A$1:$BY$184,3)&amp;" ("&amp;VLOOKUP($A43,'XI-MARKS-DB'!$A$1:$BY$184,2)&amp;")","")</f>
        <v/>
      </c>
      <c r="C43" s="46" t="str">
        <f>IFERROR(VLOOKUP($A43,'XI-MARKS-DB'!$A$1:$BY$184,7),"")</f>
        <v/>
      </c>
      <c r="D43" s="104" t="str">
        <f t="shared" ref="D43" si="38">IF($D44="","",$F$1)</f>
        <v/>
      </c>
      <c r="E43" s="104"/>
      <c r="F43" s="104"/>
      <c r="G43" s="104" t="str">
        <f t="shared" ref="G43" si="39">IF($G44="","",$I$1)</f>
        <v/>
      </c>
      <c r="H43" s="104"/>
      <c r="I43" s="104"/>
      <c r="J43" s="104" t="str">
        <f>IFERROR(VLOOKUP($A43,'XI-MARKS-DB'!$A$1:$BY$184,26),"")</f>
        <v/>
      </c>
      <c r="K43" s="104"/>
      <c r="L43" s="104"/>
      <c r="M43" s="104" t="str">
        <f>IFERROR(VLOOKUP($A43,'XI-MARKS-DB'!$A$1:$BY$184,36),"")</f>
        <v/>
      </c>
      <c r="N43" s="104"/>
      <c r="O43" s="104"/>
      <c r="P43" s="104" t="str">
        <f>IFERROR(VLOOKUP($A43,'XI-MARKS-DB'!$A$1:$BY$184,46),"")</f>
        <v/>
      </c>
      <c r="Q43" s="104"/>
      <c r="R43" s="104"/>
      <c r="S43" s="104" t="str">
        <f>IFERROR(IF((VLOOKUP($A43,'XI-MARKS-DB'!$A$1:$BY$184,56))=0,"",VLOOKUP($A43,'XI-MARKS-DB'!$A$1:$BY$184,56)),"")</f>
        <v/>
      </c>
      <c r="T43" s="104"/>
      <c r="U43" s="104"/>
      <c r="V43" s="103" t="str">
        <f>IFERROR(VLOOKUP($A43,'XI-MARKS-DB'!$A$1:$BY$184,66),"")</f>
        <v/>
      </c>
      <c r="W43" s="103" t="str">
        <f>IFERROR(VLOOKUP($A43,'XI-MARKS-DB'!$A$1:$BY$184,69),"")</f>
        <v/>
      </c>
    </row>
    <row r="44" spans="1:23" x14ac:dyDescent="0.3">
      <c r="A44" s="103"/>
      <c r="B44" s="103"/>
      <c r="C44" s="46" t="str">
        <f>IFERROR(VLOOKUP($A43,'XI-MARKS-DB'!$A$1:$BY$184,4),"")</f>
        <v/>
      </c>
      <c r="D44" s="46" t="str">
        <f>IFERROR(VLOOKUP($A43,'XI-MARKS-DB'!$A$1:$BY$184,10),"")</f>
        <v/>
      </c>
      <c r="E44" s="46" t="str">
        <f>IFERROR(VLOOKUP($A43,'XI-MARKS-DB'!$A$1:$BY$184,12),"")</f>
        <v/>
      </c>
      <c r="F44" s="46" t="str">
        <f>IFERROR(VLOOKUP($A43,'XI-MARKS-DB'!$A$1:$BY$184,14),"")</f>
        <v/>
      </c>
      <c r="G44" s="46" t="str">
        <f>IFERROR(VLOOKUP($A43,'XI-MARKS-DB'!$A$1:$BY$184,19),"")</f>
        <v/>
      </c>
      <c r="H44" s="46" t="str">
        <f>IFERROR(VLOOKUP($A43,'XI-MARKS-DB'!$A$1:$BY$184,21),"")</f>
        <v/>
      </c>
      <c r="I44" s="46" t="str">
        <f>IFERROR(VLOOKUP($A43,'XI-MARKS-DB'!$A$1:$BY$184,23),"")</f>
        <v/>
      </c>
      <c r="J44" s="46" t="str">
        <f>IFERROR(VLOOKUP($A43,'XI-MARKS-DB'!$A$1:$BY$184,29),"")</f>
        <v/>
      </c>
      <c r="K44" s="46" t="str">
        <f>IFERROR(VLOOKUP($A43,'XI-MARKS-DB'!$A$1:$BY$184,31),"")</f>
        <v/>
      </c>
      <c r="L44" s="46" t="str">
        <f>IFERROR(VLOOKUP($A43,'XI-MARKS-DB'!$A$1:$BY$184,33),"")</f>
        <v/>
      </c>
      <c r="M44" s="46" t="str">
        <f>IFERROR(VLOOKUP($A43,'XI-MARKS-DB'!$A$1:$BY$184,39),"")</f>
        <v/>
      </c>
      <c r="N44" s="46" t="str">
        <f>IFERROR(VLOOKUP($A43,'XI-MARKS-DB'!$A$1:$BY$184,41),"")</f>
        <v/>
      </c>
      <c r="O44" s="46" t="str">
        <f>IFERROR(VLOOKUP($A43,'XI-MARKS-DB'!$A$1:$BY$184,43),"")</f>
        <v/>
      </c>
      <c r="P44" s="46" t="str">
        <f>IFERROR(VLOOKUP($A43,'XI-MARKS-DB'!$A$1:$BY$184,49),"")</f>
        <v/>
      </c>
      <c r="Q44" s="46" t="str">
        <f>IFERROR(VLOOKUP($A43,'XI-MARKS-DB'!$A$1:$BY$184,51),"")</f>
        <v/>
      </c>
      <c r="R44" s="46" t="str">
        <f>IFERROR(VLOOKUP($A43,'XI-MARKS-DB'!$A$1:$BY$184,53),"")</f>
        <v/>
      </c>
      <c r="S44" s="46" t="str">
        <f>IFERROR(IF((VLOOKUP($A43,'XI-MARKS-DB'!$A$1:$BY$184,59))=0,"",VLOOKUP($A43,'XI-MARKS-DB'!$A$1:$BY$184,59)),"")</f>
        <v/>
      </c>
      <c r="T44" s="46" t="str">
        <f>IFERROR(IF((VLOOKUP($A43,'XI-MARKS-DB'!$A$1:$BY$184,61))=0,"",VLOOKUP($A43,'XI-MARKS-DB'!$A$1:$BY$184,61)),"")</f>
        <v/>
      </c>
      <c r="U44" s="46" t="str">
        <f>IFERROR(VLOOKUP($A43,'XI-MARKS-DB'!$A$1:$BY$184,63),"")</f>
        <v/>
      </c>
      <c r="V44" s="103"/>
      <c r="W44" s="103"/>
    </row>
    <row r="45" spans="1:23" x14ac:dyDescent="0.3">
      <c r="A45" s="103" t="str">
        <f>IF(COUNTA('XI-MARKS-DB'!$C$3:$C$277)&gt;A43,A43+1,"")</f>
        <v/>
      </c>
      <c r="B45" s="103" t="str">
        <f>IFERROR(VLOOKUP($A45,'XI-MARKS-DB'!$A$1:$BY$184,3)&amp;" ("&amp;VLOOKUP($A45,'XI-MARKS-DB'!$A$1:$BY$184,2)&amp;")","")</f>
        <v/>
      </c>
      <c r="C45" s="46" t="str">
        <f>IFERROR(VLOOKUP($A45,'XI-MARKS-DB'!$A$1:$BY$184,7),"")</f>
        <v/>
      </c>
      <c r="D45" s="104" t="str">
        <f t="shared" ref="D45" si="40">IF($D46="","",$F$1)</f>
        <v/>
      </c>
      <c r="E45" s="104"/>
      <c r="F45" s="104"/>
      <c r="G45" s="104" t="str">
        <f t="shared" ref="G45" si="41">IF($G46="","",$I$1)</f>
        <v/>
      </c>
      <c r="H45" s="104"/>
      <c r="I45" s="104"/>
      <c r="J45" s="104" t="str">
        <f>IFERROR(VLOOKUP($A45,'XI-MARKS-DB'!$A$1:$BY$184,26),"")</f>
        <v/>
      </c>
      <c r="K45" s="104"/>
      <c r="L45" s="104"/>
      <c r="M45" s="104" t="str">
        <f>IFERROR(VLOOKUP($A45,'XI-MARKS-DB'!$A$1:$BY$184,36),"")</f>
        <v/>
      </c>
      <c r="N45" s="104"/>
      <c r="O45" s="104"/>
      <c r="P45" s="104" t="str">
        <f>IFERROR(VLOOKUP($A45,'XI-MARKS-DB'!$A$1:$BY$184,46),"")</f>
        <v/>
      </c>
      <c r="Q45" s="104"/>
      <c r="R45" s="104"/>
      <c r="S45" s="104" t="str">
        <f>IFERROR(IF((VLOOKUP($A45,'XI-MARKS-DB'!$A$1:$BY$184,56))=0,"",VLOOKUP($A45,'XI-MARKS-DB'!$A$1:$BY$184,56)),"")</f>
        <v/>
      </c>
      <c r="T45" s="104"/>
      <c r="U45" s="104"/>
      <c r="V45" s="103" t="str">
        <f>IFERROR(VLOOKUP($A45,'XI-MARKS-DB'!$A$1:$BY$184,66),"")</f>
        <v/>
      </c>
      <c r="W45" s="103" t="str">
        <f>IFERROR(VLOOKUP($A45,'XI-MARKS-DB'!$A$1:$BY$184,69),"")</f>
        <v/>
      </c>
    </row>
    <row r="46" spans="1:23" x14ac:dyDescent="0.3">
      <c r="A46" s="103"/>
      <c r="B46" s="103"/>
      <c r="C46" s="46" t="str">
        <f>IFERROR(VLOOKUP($A45,'XI-MARKS-DB'!$A$1:$BY$184,4),"")</f>
        <v/>
      </c>
      <c r="D46" s="46" t="str">
        <f>IFERROR(VLOOKUP($A45,'XI-MARKS-DB'!$A$1:$BY$184,10),"")</f>
        <v/>
      </c>
      <c r="E46" s="46" t="str">
        <f>IFERROR(VLOOKUP($A45,'XI-MARKS-DB'!$A$1:$BY$184,12),"")</f>
        <v/>
      </c>
      <c r="F46" s="46" t="str">
        <f>IFERROR(VLOOKUP($A45,'XI-MARKS-DB'!$A$1:$BY$184,14),"")</f>
        <v/>
      </c>
      <c r="G46" s="46" t="str">
        <f>IFERROR(VLOOKUP($A45,'XI-MARKS-DB'!$A$1:$BY$184,19),"")</f>
        <v/>
      </c>
      <c r="H46" s="46" t="str">
        <f>IFERROR(VLOOKUP($A45,'XI-MARKS-DB'!$A$1:$BY$184,21),"")</f>
        <v/>
      </c>
      <c r="I46" s="46" t="str">
        <f>IFERROR(VLOOKUP($A45,'XI-MARKS-DB'!$A$1:$BY$184,23),"")</f>
        <v/>
      </c>
      <c r="J46" s="46" t="str">
        <f>IFERROR(VLOOKUP($A45,'XI-MARKS-DB'!$A$1:$BY$184,29),"")</f>
        <v/>
      </c>
      <c r="K46" s="46" t="str">
        <f>IFERROR(VLOOKUP($A45,'XI-MARKS-DB'!$A$1:$BY$184,31),"")</f>
        <v/>
      </c>
      <c r="L46" s="46" t="str">
        <f>IFERROR(VLOOKUP($A45,'XI-MARKS-DB'!$A$1:$BY$184,33),"")</f>
        <v/>
      </c>
      <c r="M46" s="46" t="str">
        <f>IFERROR(VLOOKUP($A45,'XI-MARKS-DB'!$A$1:$BY$184,39),"")</f>
        <v/>
      </c>
      <c r="N46" s="46" t="str">
        <f>IFERROR(VLOOKUP($A45,'XI-MARKS-DB'!$A$1:$BY$184,41),"")</f>
        <v/>
      </c>
      <c r="O46" s="46" t="str">
        <f>IFERROR(VLOOKUP($A45,'XI-MARKS-DB'!$A$1:$BY$184,43),"")</f>
        <v/>
      </c>
      <c r="P46" s="46" t="str">
        <f>IFERROR(VLOOKUP($A45,'XI-MARKS-DB'!$A$1:$BY$184,49),"")</f>
        <v/>
      </c>
      <c r="Q46" s="46" t="str">
        <f>IFERROR(VLOOKUP($A45,'XI-MARKS-DB'!$A$1:$BY$184,51),"")</f>
        <v/>
      </c>
      <c r="R46" s="46" t="str">
        <f>IFERROR(VLOOKUP($A45,'XI-MARKS-DB'!$A$1:$BY$184,53),"")</f>
        <v/>
      </c>
      <c r="S46" s="46" t="str">
        <f>IFERROR(IF((VLOOKUP($A45,'XI-MARKS-DB'!$A$1:$BY$184,59))=0,"",VLOOKUP($A45,'XI-MARKS-DB'!$A$1:$BY$184,59)),"")</f>
        <v/>
      </c>
      <c r="T46" s="46" t="str">
        <f>IFERROR(IF((VLOOKUP($A45,'XI-MARKS-DB'!$A$1:$BY$184,61))=0,"",VLOOKUP($A45,'XI-MARKS-DB'!$A$1:$BY$184,61)),"")</f>
        <v/>
      </c>
      <c r="U46" s="46" t="str">
        <f>IFERROR(VLOOKUP($A45,'XI-MARKS-DB'!$A$1:$BY$184,63),"")</f>
        <v/>
      </c>
      <c r="V46" s="103"/>
      <c r="W46" s="103"/>
    </row>
    <row r="47" spans="1:23" x14ac:dyDescent="0.3">
      <c r="A47" s="103" t="str">
        <f>IF(COUNTA('XI-MARKS-DB'!$C$3:$C$277)&gt;A45,A45+1,"")</f>
        <v/>
      </c>
      <c r="B47" s="103" t="str">
        <f>IFERROR(VLOOKUP($A47,'XI-MARKS-DB'!$A$1:$BY$184,3)&amp;" ("&amp;VLOOKUP($A47,'XI-MARKS-DB'!$A$1:$BY$184,2)&amp;")","")</f>
        <v/>
      </c>
      <c r="C47" s="46" t="str">
        <f>IFERROR(VLOOKUP($A47,'XI-MARKS-DB'!$A$1:$BY$184,7),"")</f>
        <v/>
      </c>
      <c r="D47" s="104" t="str">
        <f t="shared" ref="D47" si="42">IF($D48="","",$F$1)</f>
        <v/>
      </c>
      <c r="E47" s="104"/>
      <c r="F47" s="104"/>
      <c r="G47" s="104" t="str">
        <f t="shared" ref="G47" si="43">IF($G48="","",$I$1)</f>
        <v/>
      </c>
      <c r="H47" s="104"/>
      <c r="I47" s="104"/>
      <c r="J47" s="104" t="str">
        <f>IFERROR(VLOOKUP($A47,'XI-MARKS-DB'!$A$1:$BY$184,26),"")</f>
        <v/>
      </c>
      <c r="K47" s="104"/>
      <c r="L47" s="104"/>
      <c r="M47" s="104" t="str">
        <f>IFERROR(VLOOKUP($A47,'XI-MARKS-DB'!$A$1:$BY$184,36),"")</f>
        <v/>
      </c>
      <c r="N47" s="104"/>
      <c r="O47" s="104"/>
      <c r="P47" s="104" t="str">
        <f>IFERROR(VLOOKUP($A47,'XI-MARKS-DB'!$A$1:$BY$184,46),"")</f>
        <v/>
      </c>
      <c r="Q47" s="104"/>
      <c r="R47" s="104"/>
      <c r="S47" s="104" t="str">
        <f>IFERROR(IF((VLOOKUP($A47,'XI-MARKS-DB'!$A$1:$BY$184,56))=0,"",VLOOKUP($A47,'XI-MARKS-DB'!$A$1:$BY$184,56)),"")</f>
        <v/>
      </c>
      <c r="T47" s="104"/>
      <c r="U47" s="104"/>
      <c r="V47" s="103" t="str">
        <f>IFERROR(VLOOKUP($A47,'XI-MARKS-DB'!$A$1:$BY$184,66),"")</f>
        <v/>
      </c>
      <c r="W47" s="103" t="str">
        <f>IFERROR(VLOOKUP($A47,'XI-MARKS-DB'!$A$1:$BY$184,69),"")</f>
        <v/>
      </c>
    </row>
    <row r="48" spans="1:23" x14ac:dyDescent="0.3">
      <c r="A48" s="103"/>
      <c r="B48" s="103"/>
      <c r="C48" s="46" t="str">
        <f>IFERROR(VLOOKUP($A47,'XI-MARKS-DB'!$A$1:$BY$184,4),"")</f>
        <v/>
      </c>
      <c r="D48" s="46" t="str">
        <f>IFERROR(VLOOKUP($A47,'XI-MARKS-DB'!$A$1:$BY$184,10),"")</f>
        <v/>
      </c>
      <c r="E48" s="46" t="str">
        <f>IFERROR(VLOOKUP($A47,'XI-MARKS-DB'!$A$1:$BY$184,12),"")</f>
        <v/>
      </c>
      <c r="F48" s="46" t="str">
        <f>IFERROR(VLOOKUP($A47,'XI-MARKS-DB'!$A$1:$BY$184,14),"")</f>
        <v/>
      </c>
      <c r="G48" s="46" t="str">
        <f>IFERROR(VLOOKUP($A47,'XI-MARKS-DB'!$A$1:$BY$184,19),"")</f>
        <v/>
      </c>
      <c r="H48" s="46" t="str">
        <f>IFERROR(VLOOKUP($A47,'XI-MARKS-DB'!$A$1:$BY$184,21),"")</f>
        <v/>
      </c>
      <c r="I48" s="46" t="str">
        <f>IFERROR(VLOOKUP($A47,'XI-MARKS-DB'!$A$1:$BY$184,23),"")</f>
        <v/>
      </c>
      <c r="J48" s="46" t="str">
        <f>IFERROR(VLOOKUP($A47,'XI-MARKS-DB'!$A$1:$BY$184,29),"")</f>
        <v/>
      </c>
      <c r="K48" s="46" t="str">
        <f>IFERROR(VLOOKUP($A47,'XI-MARKS-DB'!$A$1:$BY$184,31),"")</f>
        <v/>
      </c>
      <c r="L48" s="46" t="str">
        <f>IFERROR(VLOOKUP($A47,'XI-MARKS-DB'!$A$1:$BY$184,33),"")</f>
        <v/>
      </c>
      <c r="M48" s="46" t="str">
        <f>IFERROR(VLOOKUP($A47,'XI-MARKS-DB'!$A$1:$BY$184,39),"")</f>
        <v/>
      </c>
      <c r="N48" s="46" t="str">
        <f>IFERROR(VLOOKUP($A47,'XI-MARKS-DB'!$A$1:$BY$184,41),"")</f>
        <v/>
      </c>
      <c r="O48" s="46" t="str">
        <f>IFERROR(VLOOKUP($A47,'XI-MARKS-DB'!$A$1:$BY$184,43),"")</f>
        <v/>
      </c>
      <c r="P48" s="46" t="str">
        <f>IFERROR(VLOOKUP($A47,'XI-MARKS-DB'!$A$1:$BY$184,49),"")</f>
        <v/>
      </c>
      <c r="Q48" s="46" t="str">
        <f>IFERROR(VLOOKUP($A47,'XI-MARKS-DB'!$A$1:$BY$184,51),"")</f>
        <v/>
      </c>
      <c r="R48" s="46" t="str">
        <f>IFERROR(VLOOKUP($A47,'XI-MARKS-DB'!$A$1:$BY$184,53),"")</f>
        <v/>
      </c>
      <c r="S48" s="46" t="str">
        <f>IFERROR(IF((VLOOKUP($A47,'XI-MARKS-DB'!$A$1:$BY$184,59))=0,"",VLOOKUP($A47,'XI-MARKS-DB'!$A$1:$BY$184,59)),"")</f>
        <v/>
      </c>
      <c r="T48" s="46" t="str">
        <f>IFERROR(IF((VLOOKUP($A47,'XI-MARKS-DB'!$A$1:$BY$184,61))=0,"",VLOOKUP($A47,'XI-MARKS-DB'!$A$1:$BY$184,61)),"")</f>
        <v/>
      </c>
      <c r="U48" s="46" t="str">
        <f>IFERROR(VLOOKUP($A47,'XI-MARKS-DB'!$A$1:$BY$184,63),"")</f>
        <v/>
      </c>
      <c r="V48" s="103"/>
      <c r="W48" s="103"/>
    </row>
    <row r="49" spans="1:23" x14ac:dyDescent="0.3">
      <c r="A49" s="103" t="str">
        <f>IF(COUNTA('XI-MARKS-DB'!$C$3:$C$277)&gt;A47,A47+1,"")</f>
        <v/>
      </c>
      <c r="B49" s="103" t="str">
        <f>IFERROR(VLOOKUP($A49,'XI-MARKS-DB'!$A$1:$BY$184,3)&amp;" ("&amp;VLOOKUP($A49,'XI-MARKS-DB'!$A$1:$BY$184,2)&amp;")","")</f>
        <v/>
      </c>
      <c r="C49" s="46" t="str">
        <f>IFERROR(VLOOKUP($A49,'XI-MARKS-DB'!$A$1:$BY$184,7),"")</f>
        <v/>
      </c>
      <c r="D49" s="104" t="str">
        <f t="shared" ref="D49" si="44">IF($D50="","",$F$1)</f>
        <v/>
      </c>
      <c r="E49" s="104"/>
      <c r="F49" s="104"/>
      <c r="G49" s="104" t="str">
        <f t="shared" ref="G49" si="45">IF($G50="","",$I$1)</f>
        <v/>
      </c>
      <c r="H49" s="104"/>
      <c r="I49" s="104"/>
      <c r="J49" s="104" t="str">
        <f>IFERROR(VLOOKUP($A49,'XI-MARKS-DB'!$A$1:$BY$184,26),"")</f>
        <v/>
      </c>
      <c r="K49" s="104"/>
      <c r="L49" s="104"/>
      <c r="M49" s="104" t="str">
        <f>IFERROR(VLOOKUP($A49,'XI-MARKS-DB'!$A$1:$BY$184,36),"")</f>
        <v/>
      </c>
      <c r="N49" s="104"/>
      <c r="O49" s="104"/>
      <c r="P49" s="104" t="str">
        <f>IFERROR(VLOOKUP($A49,'XI-MARKS-DB'!$A$1:$BY$184,46),"")</f>
        <v/>
      </c>
      <c r="Q49" s="104"/>
      <c r="R49" s="104"/>
      <c r="S49" s="104" t="str">
        <f>IFERROR(IF((VLOOKUP($A49,'XI-MARKS-DB'!$A$1:$BY$184,56))=0,"",VLOOKUP($A49,'XI-MARKS-DB'!$A$1:$BY$184,56)),"")</f>
        <v/>
      </c>
      <c r="T49" s="104"/>
      <c r="U49" s="104"/>
      <c r="V49" s="103" t="str">
        <f>IFERROR(VLOOKUP($A49,'XI-MARKS-DB'!$A$1:$BY$184,66),"")</f>
        <v/>
      </c>
      <c r="W49" s="103" t="str">
        <f>IFERROR(VLOOKUP($A49,'XI-MARKS-DB'!$A$1:$BY$184,69),"")</f>
        <v/>
      </c>
    </row>
    <row r="50" spans="1:23" x14ac:dyDescent="0.3">
      <c r="A50" s="103"/>
      <c r="B50" s="103"/>
      <c r="C50" s="46" t="str">
        <f>IFERROR(VLOOKUP($A49,'XI-MARKS-DB'!$A$1:$BY$184,4),"")</f>
        <v/>
      </c>
      <c r="D50" s="46" t="str">
        <f>IFERROR(VLOOKUP($A49,'XI-MARKS-DB'!$A$1:$BY$184,10),"")</f>
        <v/>
      </c>
      <c r="E50" s="46" t="str">
        <f>IFERROR(VLOOKUP($A49,'XI-MARKS-DB'!$A$1:$BY$184,12),"")</f>
        <v/>
      </c>
      <c r="F50" s="46" t="str">
        <f>IFERROR(VLOOKUP($A49,'XI-MARKS-DB'!$A$1:$BY$184,14),"")</f>
        <v/>
      </c>
      <c r="G50" s="46" t="str">
        <f>IFERROR(VLOOKUP($A49,'XI-MARKS-DB'!$A$1:$BY$184,19),"")</f>
        <v/>
      </c>
      <c r="H50" s="46" t="str">
        <f>IFERROR(VLOOKUP($A49,'XI-MARKS-DB'!$A$1:$BY$184,21),"")</f>
        <v/>
      </c>
      <c r="I50" s="46" t="str">
        <f>IFERROR(VLOOKUP($A49,'XI-MARKS-DB'!$A$1:$BY$184,23),"")</f>
        <v/>
      </c>
      <c r="J50" s="46" t="str">
        <f>IFERROR(VLOOKUP($A49,'XI-MARKS-DB'!$A$1:$BY$184,29),"")</f>
        <v/>
      </c>
      <c r="K50" s="46" t="str">
        <f>IFERROR(VLOOKUP($A49,'XI-MARKS-DB'!$A$1:$BY$184,31),"")</f>
        <v/>
      </c>
      <c r="L50" s="46" t="str">
        <f>IFERROR(VLOOKUP($A49,'XI-MARKS-DB'!$A$1:$BY$184,33),"")</f>
        <v/>
      </c>
      <c r="M50" s="46" t="str">
        <f>IFERROR(VLOOKUP($A49,'XI-MARKS-DB'!$A$1:$BY$184,39),"")</f>
        <v/>
      </c>
      <c r="N50" s="46" t="str">
        <f>IFERROR(VLOOKUP($A49,'XI-MARKS-DB'!$A$1:$BY$184,41),"")</f>
        <v/>
      </c>
      <c r="O50" s="46" t="str">
        <f>IFERROR(VLOOKUP($A49,'XI-MARKS-DB'!$A$1:$BY$184,43),"")</f>
        <v/>
      </c>
      <c r="P50" s="46" t="str">
        <f>IFERROR(VLOOKUP($A49,'XI-MARKS-DB'!$A$1:$BY$184,49),"")</f>
        <v/>
      </c>
      <c r="Q50" s="46" t="str">
        <f>IFERROR(VLOOKUP($A49,'XI-MARKS-DB'!$A$1:$BY$184,51),"")</f>
        <v/>
      </c>
      <c r="R50" s="46" t="str">
        <f>IFERROR(VLOOKUP($A49,'XI-MARKS-DB'!$A$1:$BY$184,53),"")</f>
        <v/>
      </c>
      <c r="S50" s="46" t="str">
        <f>IFERROR(IF((VLOOKUP($A49,'XI-MARKS-DB'!$A$1:$BY$184,59))=0,"",VLOOKUP($A49,'XI-MARKS-DB'!$A$1:$BY$184,59)),"")</f>
        <v/>
      </c>
      <c r="T50" s="46" t="str">
        <f>IFERROR(IF((VLOOKUP($A49,'XI-MARKS-DB'!$A$1:$BY$184,61))=0,"",VLOOKUP($A49,'XI-MARKS-DB'!$A$1:$BY$184,61)),"")</f>
        <v/>
      </c>
      <c r="U50" s="46" t="str">
        <f>IFERROR(VLOOKUP($A49,'XI-MARKS-DB'!$A$1:$BY$184,63),"")</f>
        <v/>
      </c>
      <c r="V50" s="103"/>
      <c r="W50" s="103"/>
    </row>
    <row r="51" spans="1:23" x14ac:dyDescent="0.3">
      <c r="A51" s="103" t="str">
        <f>IF(COUNTA('XI-MARKS-DB'!$C$3:$C$277)&gt;A49,A49+1,"")</f>
        <v/>
      </c>
      <c r="B51" s="103" t="str">
        <f>IFERROR(VLOOKUP($A51,'XI-MARKS-DB'!$A$1:$BY$184,3)&amp;" ("&amp;VLOOKUP($A51,'XI-MARKS-DB'!$A$1:$BY$184,2)&amp;")","")</f>
        <v/>
      </c>
      <c r="C51" s="46" t="str">
        <f>IFERROR(VLOOKUP($A51,'XI-MARKS-DB'!$A$1:$BY$184,7),"")</f>
        <v/>
      </c>
      <c r="D51" s="104" t="str">
        <f t="shared" ref="D51" si="46">IF($D52="","",$F$1)</f>
        <v/>
      </c>
      <c r="E51" s="104"/>
      <c r="F51" s="104"/>
      <c r="G51" s="104" t="str">
        <f t="shared" ref="G51" si="47">IF($G52="","",$I$1)</f>
        <v/>
      </c>
      <c r="H51" s="104"/>
      <c r="I51" s="104"/>
      <c r="J51" s="104" t="str">
        <f>IFERROR(VLOOKUP($A51,'XI-MARKS-DB'!$A$1:$BY$184,26),"")</f>
        <v/>
      </c>
      <c r="K51" s="104"/>
      <c r="L51" s="104"/>
      <c r="M51" s="104" t="str">
        <f>IFERROR(VLOOKUP($A51,'XI-MARKS-DB'!$A$1:$BY$184,36),"")</f>
        <v/>
      </c>
      <c r="N51" s="104"/>
      <c r="O51" s="104"/>
      <c r="P51" s="104" t="str">
        <f>IFERROR(VLOOKUP($A51,'XI-MARKS-DB'!$A$1:$BY$184,46),"")</f>
        <v/>
      </c>
      <c r="Q51" s="104"/>
      <c r="R51" s="104"/>
      <c r="S51" s="104" t="str">
        <f>IFERROR(IF((VLOOKUP($A51,'XI-MARKS-DB'!$A$1:$BY$184,56))=0,"",VLOOKUP($A51,'XI-MARKS-DB'!$A$1:$BY$184,56)),"")</f>
        <v/>
      </c>
      <c r="T51" s="104"/>
      <c r="U51" s="104"/>
      <c r="V51" s="103" t="str">
        <f>IFERROR(VLOOKUP($A51,'XI-MARKS-DB'!$A$1:$BY$184,66),"")</f>
        <v/>
      </c>
      <c r="W51" s="103" t="str">
        <f>IFERROR(VLOOKUP($A51,'XI-MARKS-DB'!$A$1:$BY$184,69),"")</f>
        <v/>
      </c>
    </row>
    <row r="52" spans="1:23" x14ac:dyDescent="0.3">
      <c r="A52" s="103"/>
      <c r="B52" s="103"/>
      <c r="C52" s="46" t="str">
        <f>IFERROR(VLOOKUP($A51,'XI-MARKS-DB'!$A$1:$BY$184,4),"")</f>
        <v/>
      </c>
      <c r="D52" s="46" t="str">
        <f>IFERROR(VLOOKUP($A51,'XI-MARKS-DB'!$A$1:$BY$184,10),"")</f>
        <v/>
      </c>
      <c r="E52" s="46" t="str">
        <f>IFERROR(VLOOKUP($A51,'XI-MARKS-DB'!$A$1:$BY$184,12),"")</f>
        <v/>
      </c>
      <c r="F52" s="46" t="str">
        <f>IFERROR(VLOOKUP($A51,'XI-MARKS-DB'!$A$1:$BY$184,14),"")</f>
        <v/>
      </c>
      <c r="G52" s="46" t="str">
        <f>IFERROR(VLOOKUP($A51,'XI-MARKS-DB'!$A$1:$BY$184,19),"")</f>
        <v/>
      </c>
      <c r="H52" s="46" t="str">
        <f>IFERROR(VLOOKUP($A51,'XI-MARKS-DB'!$A$1:$BY$184,21),"")</f>
        <v/>
      </c>
      <c r="I52" s="46" t="str">
        <f>IFERROR(VLOOKUP($A51,'XI-MARKS-DB'!$A$1:$BY$184,23),"")</f>
        <v/>
      </c>
      <c r="J52" s="46" t="str">
        <f>IFERROR(VLOOKUP($A51,'XI-MARKS-DB'!$A$1:$BY$184,29),"")</f>
        <v/>
      </c>
      <c r="K52" s="46" t="str">
        <f>IFERROR(VLOOKUP($A51,'XI-MARKS-DB'!$A$1:$BY$184,31),"")</f>
        <v/>
      </c>
      <c r="L52" s="46" t="str">
        <f>IFERROR(VLOOKUP($A51,'XI-MARKS-DB'!$A$1:$BY$184,33),"")</f>
        <v/>
      </c>
      <c r="M52" s="46" t="str">
        <f>IFERROR(VLOOKUP($A51,'XI-MARKS-DB'!$A$1:$BY$184,39),"")</f>
        <v/>
      </c>
      <c r="N52" s="46" t="str">
        <f>IFERROR(VLOOKUP($A51,'XI-MARKS-DB'!$A$1:$BY$184,41),"")</f>
        <v/>
      </c>
      <c r="O52" s="46" t="str">
        <f>IFERROR(VLOOKUP($A51,'XI-MARKS-DB'!$A$1:$BY$184,43),"")</f>
        <v/>
      </c>
      <c r="P52" s="46" t="str">
        <f>IFERROR(VLOOKUP($A51,'XI-MARKS-DB'!$A$1:$BY$184,49),"")</f>
        <v/>
      </c>
      <c r="Q52" s="46" t="str">
        <f>IFERROR(VLOOKUP($A51,'XI-MARKS-DB'!$A$1:$BY$184,51),"")</f>
        <v/>
      </c>
      <c r="R52" s="46" t="str">
        <f>IFERROR(VLOOKUP($A51,'XI-MARKS-DB'!$A$1:$BY$184,53),"")</f>
        <v/>
      </c>
      <c r="S52" s="46" t="str">
        <f>IFERROR(IF((VLOOKUP($A51,'XI-MARKS-DB'!$A$1:$BY$184,59))=0,"",VLOOKUP($A51,'XI-MARKS-DB'!$A$1:$BY$184,59)),"")</f>
        <v/>
      </c>
      <c r="T52" s="46" t="str">
        <f>IFERROR(IF((VLOOKUP($A51,'XI-MARKS-DB'!$A$1:$BY$184,61))=0,"",VLOOKUP($A51,'XI-MARKS-DB'!$A$1:$BY$184,61)),"")</f>
        <v/>
      </c>
      <c r="U52" s="46" t="str">
        <f>IFERROR(VLOOKUP($A51,'XI-MARKS-DB'!$A$1:$BY$184,63),"")</f>
        <v/>
      </c>
      <c r="V52" s="103"/>
      <c r="W52" s="103"/>
    </row>
    <row r="53" spans="1:23" x14ac:dyDescent="0.3">
      <c r="A53" s="103" t="str">
        <f>IF(COUNTA('XI-MARKS-DB'!$C$3:$C$277)&gt;A51,A51+1,"")</f>
        <v/>
      </c>
      <c r="B53" s="103" t="str">
        <f>IFERROR(VLOOKUP($A53,'XI-MARKS-DB'!$A$1:$BY$184,3)&amp;" ("&amp;VLOOKUP($A53,'XI-MARKS-DB'!$A$1:$BY$184,2)&amp;")","")</f>
        <v/>
      </c>
      <c r="C53" s="46" t="str">
        <f>IFERROR(VLOOKUP($A53,'XI-MARKS-DB'!$A$1:$BY$184,7),"")</f>
        <v/>
      </c>
      <c r="D53" s="104" t="str">
        <f t="shared" ref="D53" si="48">IF($D54="","",$F$1)</f>
        <v/>
      </c>
      <c r="E53" s="104"/>
      <c r="F53" s="104"/>
      <c r="G53" s="104" t="str">
        <f t="shared" ref="G53" si="49">IF($G54="","",$I$1)</f>
        <v/>
      </c>
      <c r="H53" s="104"/>
      <c r="I53" s="104"/>
      <c r="J53" s="104" t="str">
        <f>IFERROR(VLOOKUP($A53,'XI-MARKS-DB'!$A$1:$BY$184,26),"")</f>
        <v/>
      </c>
      <c r="K53" s="104"/>
      <c r="L53" s="104"/>
      <c r="M53" s="104" t="str">
        <f>IFERROR(VLOOKUP($A53,'XI-MARKS-DB'!$A$1:$BY$184,36),"")</f>
        <v/>
      </c>
      <c r="N53" s="104"/>
      <c r="O53" s="104"/>
      <c r="P53" s="104" t="str">
        <f>IFERROR(VLOOKUP($A53,'XI-MARKS-DB'!$A$1:$BY$184,46),"")</f>
        <v/>
      </c>
      <c r="Q53" s="104"/>
      <c r="R53" s="104"/>
      <c r="S53" s="104" t="str">
        <f>IFERROR(IF((VLOOKUP($A53,'XI-MARKS-DB'!$A$1:$BY$184,56))=0,"",VLOOKUP($A53,'XI-MARKS-DB'!$A$1:$BY$184,56)),"")</f>
        <v/>
      </c>
      <c r="T53" s="104"/>
      <c r="U53" s="104"/>
      <c r="V53" s="103" t="str">
        <f>IFERROR(VLOOKUP($A53,'XI-MARKS-DB'!$A$1:$BY$184,66),"")</f>
        <v/>
      </c>
      <c r="W53" s="103" t="str">
        <f>IFERROR(VLOOKUP($A53,'XI-MARKS-DB'!$A$1:$BY$184,69),"")</f>
        <v/>
      </c>
    </row>
    <row r="54" spans="1:23" x14ac:dyDescent="0.3">
      <c r="A54" s="103"/>
      <c r="B54" s="103"/>
      <c r="C54" s="46" t="str">
        <f>IFERROR(VLOOKUP($A53,'XI-MARKS-DB'!$A$1:$BY$184,4),"")</f>
        <v/>
      </c>
      <c r="D54" s="46" t="str">
        <f>IFERROR(VLOOKUP($A53,'XI-MARKS-DB'!$A$1:$BY$184,10),"")</f>
        <v/>
      </c>
      <c r="E54" s="46" t="str">
        <f>IFERROR(VLOOKUP($A53,'XI-MARKS-DB'!$A$1:$BY$184,12),"")</f>
        <v/>
      </c>
      <c r="F54" s="46" t="str">
        <f>IFERROR(VLOOKUP($A53,'XI-MARKS-DB'!$A$1:$BY$184,14),"")</f>
        <v/>
      </c>
      <c r="G54" s="46" t="str">
        <f>IFERROR(VLOOKUP($A53,'XI-MARKS-DB'!$A$1:$BY$184,19),"")</f>
        <v/>
      </c>
      <c r="H54" s="46" t="str">
        <f>IFERROR(VLOOKUP($A53,'XI-MARKS-DB'!$A$1:$BY$184,21),"")</f>
        <v/>
      </c>
      <c r="I54" s="46" t="str">
        <f>IFERROR(VLOOKUP($A53,'XI-MARKS-DB'!$A$1:$BY$184,23),"")</f>
        <v/>
      </c>
      <c r="J54" s="46" t="str">
        <f>IFERROR(VLOOKUP($A53,'XI-MARKS-DB'!$A$1:$BY$184,29),"")</f>
        <v/>
      </c>
      <c r="K54" s="46" t="str">
        <f>IFERROR(VLOOKUP($A53,'XI-MARKS-DB'!$A$1:$BY$184,31),"")</f>
        <v/>
      </c>
      <c r="L54" s="46" t="str">
        <f>IFERROR(VLOOKUP($A53,'XI-MARKS-DB'!$A$1:$BY$184,33),"")</f>
        <v/>
      </c>
      <c r="M54" s="46" t="str">
        <f>IFERROR(VLOOKUP($A53,'XI-MARKS-DB'!$A$1:$BY$184,39),"")</f>
        <v/>
      </c>
      <c r="N54" s="46" t="str">
        <f>IFERROR(VLOOKUP($A53,'XI-MARKS-DB'!$A$1:$BY$184,41),"")</f>
        <v/>
      </c>
      <c r="O54" s="46" t="str">
        <f>IFERROR(VLOOKUP($A53,'XI-MARKS-DB'!$A$1:$BY$184,43),"")</f>
        <v/>
      </c>
      <c r="P54" s="46" t="str">
        <f>IFERROR(VLOOKUP($A53,'XI-MARKS-DB'!$A$1:$BY$184,49),"")</f>
        <v/>
      </c>
      <c r="Q54" s="46" t="str">
        <f>IFERROR(VLOOKUP($A53,'XI-MARKS-DB'!$A$1:$BY$184,51),"")</f>
        <v/>
      </c>
      <c r="R54" s="46" t="str">
        <f>IFERROR(VLOOKUP($A53,'XI-MARKS-DB'!$A$1:$BY$184,53),"")</f>
        <v/>
      </c>
      <c r="S54" s="46" t="str">
        <f>IFERROR(IF((VLOOKUP($A53,'XI-MARKS-DB'!$A$1:$BY$184,59))=0,"",VLOOKUP($A53,'XI-MARKS-DB'!$A$1:$BY$184,59)),"")</f>
        <v/>
      </c>
      <c r="T54" s="46" t="str">
        <f>IFERROR(IF((VLOOKUP($A53,'XI-MARKS-DB'!$A$1:$BY$184,61))=0,"",VLOOKUP($A53,'XI-MARKS-DB'!$A$1:$BY$184,61)),"")</f>
        <v/>
      </c>
      <c r="U54" s="46" t="str">
        <f>IFERROR(VLOOKUP($A53,'XI-MARKS-DB'!$A$1:$BY$184,63),"")</f>
        <v/>
      </c>
      <c r="V54" s="103"/>
      <c r="W54" s="103"/>
    </row>
    <row r="55" spans="1:23" x14ac:dyDescent="0.3">
      <c r="A55" s="103" t="str">
        <f>IF(COUNTA('XI-MARKS-DB'!$C$3:$C$277)&gt;A53,A53+1,"")</f>
        <v/>
      </c>
      <c r="B55" s="103" t="str">
        <f>IFERROR(VLOOKUP($A55,'XI-MARKS-DB'!$A$1:$BY$184,3)&amp;" ("&amp;VLOOKUP($A55,'XI-MARKS-DB'!$A$1:$BY$184,2)&amp;")","")</f>
        <v/>
      </c>
      <c r="C55" s="46" t="str">
        <f>IFERROR(VLOOKUP($A55,'XI-MARKS-DB'!$A$1:$BY$184,7),"")</f>
        <v/>
      </c>
      <c r="D55" s="104" t="str">
        <f t="shared" ref="D55" si="50">IF($D56="","",$F$1)</f>
        <v/>
      </c>
      <c r="E55" s="104"/>
      <c r="F55" s="104"/>
      <c r="G55" s="104" t="str">
        <f t="shared" ref="G55" si="51">IF($G56="","",$I$1)</f>
        <v/>
      </c>
      <c r="H55" s="104"/>
      <c r="I55" s="104"/>
      <c r="J55" s="104" t="str">
        <f>IFERROR(VLOOKUP($A55,'XI-MARKS-DB'!$A$1:$BY$184,26),"")</f>
        <v/>
      </c>
      <c r="K55" s="104"/>
      <c r="L55" s="104"/>
      <c r="M55" s="104" t="str">
        <f>IFERROR(VLOOKUP($A55,'XI-MARKS-DB'!$A$1:$BY$184,36),"")</f>
        <v/>
      </c>
      <c r="N55" s="104"/>
      <c r="O55" s="104"/>
      <c r="P55" s="104" t="str">
        <f>IFERROR(VLOOKUP($A55,'XI-MARKS-DB'!$A$1:$BY$184,46),"")</f>
        <v/>
      </c>
      <c r="Q55" s="104"/>
      <c r="R55" s="104"/>
      <c r="S55" s="104" t="str">
        <f>IFERROR(IF((VLOOKUP($A55,'XI-MARKS-DB'!$A$1:$BY$184,56))=0,"",VLOOKUP($A55,'XI-MARKS-DB'!$A$1:$BY$184,56)),"")</f>
        <v/>
      </c>
      <c r="T55" s="104"/>
      <c r="U55" s="104"/>
      <c r="V55" s="103" t="str">
        <f>IFERROR(VLOOKUP($A55,'XI-MARKS-DB'!$A$1:$BY$184,66),"")</f>
        <v/>
      </c>
      <c r="W55" s="103" t="str">
        <f>IFERROR(VLOOKUP($A55,'XI-MARKS-DB'!$A$1:$BY$184,69),"")</f>
        <v/>
      </c>
    </row>
    <row r="56" spans="1:23" x14ac:dyDescent="0.3">
      <c r="A56" s="103"/>
      <c r="B56" s="103"/>
      <c r="C56" s="46" t="str">
        <f>IFERROR(VLOOKUP($A55,'XI-MARKS-DB'!$A$1:$BY$184,4),"")</f>
        <v/>
      </c>
      <c r="D56" s="46" t="str">
        <f>IFERROR(VLOOKUP($A55,'XI-MARKS-DB'!$A$1:$BY$184,10),"")</f>
        <v/>
      </c>
      <c r="E56" s="46" t="str">
        <f>IFERROR(VLOOKUP($A55,'XI-MARKS-DB'!$A$1:$BY$184,12),"")</f>
        <v/>
      </c>
      <c r="F56" s="46" t="str">
        <f>IFERROR(VLOOKUP($A55,'XI-MARKS-DB'!$A$1:$BY$184,14),"")</f>
        <v/>
      </c>
      <c r="G56" s="46" t="str">
        <f>IFERROR(VLOOKUP($A55,'XI-MARKS-DB'!$A$1:$BY$184,19),"")</f>
        <v/>
      </c>
      <c r="H56" s="46" t="str">
        <f>IFERROR(VLOOKUP($A55,'XI-MARKS-DB'!$A$1:$BY$184,21),"")</f>
        <v/>
      </c>
      <c r="I56" s="46" t="str">
        <f>IFERROR(VLOOKUP($A55,'XI-MARKS-DB'!$A$1:$BY$184,23),"")</f>
        <v/>
      </c>
      <c r="J56" s="46" t="str">
        <f>IFERROR(VLOOKUP($A55,'XI-MARKS-DB'!$A$1:$BY$184,29),"")</f>
        <v/>
      </c>
      <c r="K56" s="46" t="str">
        <f>IFERROR(VLOOKUP($A55,'XI-MARKS-DB'!$A$1:$BY$184,31),"")</f>
        <v/>
      </c>
      <c r="L56" s="46" t="str">
        <f>IFERROR(VLOOKUP($A55,'XI-MARKS-DB'!$A$1:$BY$184,33),"")</f>
        <v/>
      </c>
      <c r="M56" s="46" t="str">
        <f>IFERROR(VLOOKUP($A55,'XI-MARKS-DB'!$A$1:$BY$184,39),"")</f>
        <v/>
      </c>
      <c r="N56" s="46" t="str">
        <f>IFERROR(VLOOKUP($A55,'XI-MARKS-DB'!$A$1:$BY$184,41),"")</f>
        <v/>
      </c>
      <c r="O56" s="46" t="str">
        <f>IFERROR(VLOOKUP($A55,'XI-MARKS-DB'!$A$1:$BY$184,43),"")</f>
        <v/>
      </c>
      <c r="P56" s="46" t="str">
        <f>IFERROR(VLOOKUP($A55,'XI-MARKS-DB'!$A$1:$BY$184,49),"")</f>
        <v/>
      </c>
      <c r="Q56" s="46" t="str">
        <f>IFERROR(VLOOKUP($A55,'XI-MARKS-DB'!$A$1:$BY$184,51),"")</f>
        <v/>
      </c>
      <c r="R56" s="46" t="str">
        <f>IFERROR(VLOOKUP($A55,'XI-MARKS-DB'!$A$1:$BY$184,53),"")</f>
        <v/>
      </c>
      <c r="S56" s="46" t="str">
        <f>IFERROR(IF((VLOOKUP($A55,'XI-MARKS-DB'!$A$1:$BY$184,59))=0,"",VLOOKUP($A55,'XI-MARKS-DB'!$A$1:$BY$184,59)),"")</f>
        <v/>
      </c>
      <c r="T56" s="46" t="str">
        <f>IFERROR(IF((VLOOKUP($A55,'XI-MARKS-DB'!$A$1:$BY$184,61))=0,"",VLOOKUP($A55,'XI-MARKS-DB'!$A$1:$BY$184,61)),"")</f>
        <v/>
      </c>
      <c r="U56" s="46" t="str">
        <f>IFERROR(VLOOKUP($A55,'XI-MARKS-DB'!$A$1:$BY$184,63),"")</f>
        <v/>
      </c>
      <c r="V56" s="103"/>
      <c r="W56" s="103"/>
    </row>
    <row r="57" spans="1:23" x14ac:dyDescent="0.3">
      <c r="A57" s="103" t="str">
        <f>IF(COUNTA('XI-MARKS-DB'!$C$3:$C$277)&gt;A55,A55+1,"")</f>
        <v/>
      </c>
      <c r="B57" s="103" t="str">
        <f>IFERROR(VLOOKUP($A57,'XI-MARKS-DB'!$A$1:$BY$184,3)&amp;" ("&amp;VLOOKUP($A57,'XI-MARKS-DB'!$A$1:$BY$184,2)&amp;")","")</f>
        <v/>
      </c>
      <c r="C57" s="46" t="str">
        <f>IFERROR(VLOOKUP($A57,'XI-MARKS-DB'!$A$1:$BY$184,7),"")</f>
        <v/>
      </c>
      <c r="D57" s="104" t="str">
        <f t="shared" ref="D57" si="52">IF($D58="","",$F$1)</f>
        <v/>
      </c>
      <c r="E57" s="104"/>
      <c r="F57" s="104"/>
      <c r="G57" s="104" t="str">
        <f t="shared" ref="G57" si="53">IF($G58="","",$I$1)</f>
        <v/>
      </c>
      <c r="H57" s="104"/>
      <c r="I57" s="104"/>
      <c r="J57" s="104" t="str">
        <f>IFERROR(VLOOKUP($A57,'XI-MARKS-DB'!$A$1:$BY$184,26),"")</f>
        <v/>
      </c>
      <c r="K57" s="104"/>
      <c r="L57" s="104"/>
      <c r="M57" s="104" t="str">
        <f>IFERROR(VLOOKUP($A57,'XI-MARKS-DB'!$A$1:$BY$184,36),"")</f>
        <v/>
      </c>
      <c r="N57" s="104"/>
      <c r="O57" s="104"/>
      <c r="P57" s="104" t="str">
        <f>IFERROR(VLOOKUP($A57,'XI-MARKS-DB'!$A$1:$BY$184,46),"")</f>
        <v/>
      </c>
      <c r="Q57" s="104"/>
      <c r="R57" s="104"/>
      <c r="S57" s="104" t="str">
        <f>IFERROR(IF((VLOOKUP($A57,'XI-MARKS-DB'!$A$1:$BY$184,56))=0,"",VLOOKUP($A57,'XI-MARKS-DB'!$A$1:$BY$184,56)),"")</f>
        <v/>
      </c>
      <c r="T57" s="104"/>
      <c r="U57" s="104"/>
      <c r="V57" s="103" t="str">
        <f>IFERROR(VLOOKUP($A57,'XI-MARKS-DB'!$A$1:$BY$184,66),"")</f>
        <v/>
      </c>
      <c r="W57" s="103" t="str">
        <f>IFERROR(VLOOKUP($A57,'XI-MARKS-DB'!$A$1:$BY$184,69),"")</f>
        <v/>
      </c>
    </row>
    <row r="58" spans="1:23" x14ac:dyDescent="0.3">
      <c r="A58" s="103"/>
      <c r="B58" s="103"/>
      <c r="C58" s="46" t="str">
        <f>IFERROR(VLOOKUP($A57,'XI-MARKS-DB'!$A$1:$BY$184,4),"")</f>
        <v/>
      </c>
      <c r="D58" s="46" t="str">
        <f>IFERROR(VLOOKUP($A57,'XI-MARKS-DB'!$A$1:$BY$184,10),"")</f>
        <v/>
      </c>
      <c r="E58" s="46" t="str">
        <f>IFERROR(VLOOKUP($A57,'XI-MARKS-DB'!$A$1:$BY$184,12),"")</f>
        <v/>
      </c>
      <c r="F58" s="46" t="str">
        <f>IFERROR(VLOOKUP($A57,'XI-MARKS-DB'!$A$1:$BY$184,14),"")</f>
        <v/>
      </c>
      <c r="G58" s="46" t="str">
        <f>IFERROR(VLOOKUP($A57,'XI-MARKS-DB'!$A$1:$BY$184,19),"")</f>
        <v/>
      </c>
      <c r="H58" s="46" t="str">
        <f>IFERROR(VLOOKUP($A57,'XI-MARKS-DB'!$A$1:$BY$184,21),"")</f>
        <v/>
      </c>
      <c r="I58" s="46" t="str">
        <f>IFERROR(VLOOKUP($A57,'XI-MARKS-DB'!$A$1:$BY$184,23),"")</f>
        <v/>
      </c>
      <c r="J58" s="46" t="str">
        <f>IFERROR(VLOOKUP($A57,'XI-MARKS-DB'!$A$1:$BY$184,29),"")</f>
        <v/>
      </c>
      <c r="K58" s="46" t="str">
        <f>IFERROR(VLOOKUP($A57,'XI-MARKS-DB'!$A$1:$BY$184,31),"")</f>
        <v/>
      </c>
      <c r="L58" s="46" t="str">
        <f>IFERROR(VLOOKUP($A57,'XI-MARKS-DB'!$A$1:$BY$184,33),"")</f>
        <v/>
      </c>
      <c r="M58" s="46" t="str">
        <f>IFERROR(VLOOKUP($A57,'XI-MARKS-DB'!$A$1:$BY$184,39),"")</f>
        <v/>
      </c>
      <c r="N58" s="46" t="str">
        <f>IFERROR(VLOOKUP($A57,'XI-MARKS-DB'!$A$1:$BY$184,41),"")</f>
        <v/>
      </c>
      <c r="O58" s="46" t="str">
        <f>IFERROR(VLOOKUP($A57,'XI-MARKS-DB'!$A$1:$BY$184,43),"")</f>
        <v/>
      </c>
      <c r="P58" s="46" t="str">
        <f>IFERROR(VLOOKUP($A57,'XI-MARKS-DB'!$A$1:$BY$184,49),"")</f>
        <v/>
      </c>
      <c r="Q58" s="46" t="str">
        <f>IFERROR(VLOOKUP($A57,'XI-MARKS-DB'!$A$1:$BY$184,51),"")</f>
        <v/>
      </c>
      <c r="R58" s="46" t="str">
        <f>IFERROR(VLOOKUP($A57,'XI-MARKS-DB'!$A$1:$BY$184,53),"")</f>
        <v/>
      </c>
      <c r="S58" s="46" t="str">
        <f>IFERROR(IF((VLOOKUP($A57,'XI-MARKS-DB'!$A$1:$BY$184,59))=0,"",VLOOKUP($A57,'XI-MARKS-DB'!$A$1:$BY$184,59)),"")</f>
        <v/>
      </c>
      <c r="T58" s="46" t="str">
        <f>IFERROR(IF((VLOOKUP($A57,'XI-MARKS-DB'!$A$1:$BY$184,61))=0,"",VLOOKUP($A57,'XI-MARKS-DB'!$A$1:$BY$184,61)),"")</f>
        <v/>
      </c>
      <c r="U58" s="46" t="str">
        <f>IFERROR(VLOOKUP($A57,'XI-MARKS-DB'!$A$1:$BY$184,63),"")</f>
        <v/>
      </c>
      <c r="V58" s="103"/>
      <c r="W58" s="103"/>
    </row>
    <row r="59" spans="1:23" x14ac:dyDescent="0.3">
      <c r="A59" s="103" t="str">
        <f>IF(COUNTA('XI-MARKS-DB'!$C$3:$C$277)&gt;A57,A57+1,"")</f>
        <v/>
      </c>
      <c r="B59" s="103" t="str">
        <f>IFERROR(VLOOKUP($A59,'XI-MARKS-DB'!$A$1:$BY$184,3)&amp;" ("&amp;VLOOKUP($A59,'XI-MARKS-DB'!$A$1:$BY$184,2)&amp;")","")</f>
        <v/>
      </c>
      <c r="C59" s="46" t="str">
        <f>IFERROR(VLOOKUP($A59,'XI-MARKS-DB'!$A$1:$BY$184,7),"")</f>
        <v/>
      </c>
      <c r="D59" s="104" t="str">
        <f t="shared" ref="D59" si="54">IF($D60="","",$F$1)</f>
        <v/>
      </c>
      <c r="E59" s="104"/>
      <c r="F59" s="104"/>
      <c r="G59" s="104" t="str">
        <f t="shared" ref="G59" si="55">IF($G60="","",$I$1)</f>
        <v/>
      </c>
      <c r="H59" s="104"/>
      <c r="I59" s="104"/>
      <c r="J59" s="104" t="str">
        <f>IFERROR(VLOOKUP($A59,'XI-MARKS-DB'!$A$1:$BY$184,26),"")</f>
        <v/>
      </c>
      <c r="K59" s="104"/>
      <c r="L59" s="104"/>
      <c r="M59" s="104" t="str">
        <f>IFERROR(VLOOKUP($A59,'XI-MARKS-DB'!$A$1:$BY$184,36),"")</f>
        <v/>
      </c>
      <c r="N59" s="104"/>
      <c r="O59" s="104"/>
      <c r="P59" s="104" t="str">
        <f>IFERROR(VLOOKUP($A59,'XI-MARKS-DB'!$A$1:$BY$184,46),"")</f>
        <v/>
      </c>
      <c r="Q59" s="104"/>
      <c r="R59" s="104"/>
      <c r="S59" s="104" t="str">
        <f>IFERROR(IF((VLOOKUP($A59,'XI-MARKS-DB'!$A$1:$BY$184,56))=0,"",VLOOKUP($A59,'XI-MARKS-DB'!$A$1:$BY$184,56)),"")</f>
        <v/>
      </c>
      <c r="T59" s="104"/>
      <c r="U59" s="104"/>
      <c r="V59" s="103" t="str">
        <f>IFERROR(VLOOKUP($A59,'XI-MARKS-DB'!$A$1:$BY$184,66),"")</f>
        <v/>
      </c>
      <c r="W59" s="103" t="str">
        <f>IFERROR(VLOOKUP($A59,'XI-MARKS-DB'!$A$1:$BY$184,69),"")</f>
        <v/>
      </c>
    </row>
    <row r="60" spans="1:23" x14ac:dyDescent="0.3">
      <c r="A60" s="103"/>
      <c r="B60" s="103"/>
      <c r="C60" s="46" t="str">
        <f>IFERROR(VLOOKUP($A59,'XI-MARKS-DB'!$A$1:$BY$184,4),"")</f>
        <v/>
      </c>
      <c r="D60" s="46" t="str">
        <f>IFERROR(VLOOKUP($A59,'XI-MARKS-DB'!$A$1:$BY$184,10),"")</f>
        <v/>
      </c>
      <c r="E60" s="46" t="str">
        <f>IFERROR(VLOOKUP($A59,'XI-MARKS-DB'!$A$1:$BY$184,12),"")</f>
        <v/>
      </c>
      <c r="F60" s="46" t="str">
        <f>IFERROR(VLOOKUP($A59,'XI-MARKS-DB'!$A$1:$BY$184,14),"")</f>
        <v/>
      </c>
      <c r="G60" s="46" t="str">
        <f>IFERROR(VLOOKUP($A59,'XI-MARKS-DB'!$A$1:$BY$184,19),"")</f>
        <v/>
      </c>
      <c r="H60" s="46" t="str">
        <f>IFERROR(VLOOKUP($A59,'XI-MARKS-DB'!$A$1:$BY$184,21),"")</f>
        <v/>
      </c>
      <c r="I60" s="46" t="str">
        <f>IFERROR(VLOOKUP($A59,'XI-MARKS-DB'!$A$1:$BY$184,23),"")</f>
        <v/>
      </c>
      <c r="J60" s="46" t="str">
        <f>IFERROR(VLOOKUP($A59,'XI-MARKS-DB'!$A$1:$BY$184,29),"")</f>
        <v/>
      </c>
      <c r="K60" s="46" t="str">
        <f>IFERROR(VLOOKUP($A59,'XI-MARKS-DB'!$A$1:$BY$184,31),"")</f>
        <v/>
      </c>
      <c r="L60" s="46" t="str">
        <f>IFERROR(VLOOKUP($A59,'XI-MARKS-DB'!$A$1:$BY$184,33),"")</f>
        <v/>
      </c>
      <c r="M60" s="46" t="str">
        <f>IFERROR(VLOOKUP($A59,'XI-MARKS-DB'!$A$1:$BY$184,39),"")</f>
        <v/>
      </c>
      <c r="N60" s="46" t="str">
        <f>IFERROR(VLOOKUP($A59,'XI-MARKS-DB'!$A$1:$BY$184,41),"")</f>
        <v/>
      </c>
      <c r="O60" s="46" t="str">
        <f>IFERROR(VLOOKUP($A59,'XI-MARKS-DB'!$A$1:$BY$184,43),"")</f>
        <v/>
      </c>
      <c r="P60" s="46" t="str">
        <f>IFERROR(VLOOKUP($A59,'XI-MARKS-DB'!$A$1:$BY$184,49),"")</f>
        <v/>
      </c>
      <c r="Q60" s="46" t="str">
        <f>IFERROR(VLOOKUP($A59,'XI-MARKS-DB'!$A$1:$BY$184,51),"")</f>
        <v/>
      </c>
      <c r="R60" s="46" t="str">
        <f>IFERROR(VLOOKUP($A59,'XI-MARKS-DB'!$A$1:$BY$184,53),"")</f>
        <v/>
      </c>
      <c r="S60" s="46" t="str">
        <f>IFERROR(IF((VLOOKUP($A59,'XI-MARKS-DB'!$A$1:$BY$184,59))=0,"",VLOOKUP($A59,'XI-MARKS-DB'!$A$1:$BY$184,59)),"")</f>
        <v/>
      </c>
      <c r="T60" s="46" t="str">
        <f>IFERROR(IF((VLOOKUP($A59,'XI-MARKS-DB'!$A$1:$BY$184,61))=0,"",VLOOKUP($A59,'XI-MARKS-DB'!$A$1:$BY$184,61)),"")</f>
        <v/>
      </c>
      <c r="U60" s="46" t="str">
        <f>IFERROR(VLOOKUP($A59,'XI-MARKS-DB'!$A$1:$BY$184,63),"")</f>
        <v/>
      </c>
      <c r="V60" s="103"/>
      <c r="W60" s="103"/>
    </row>
    <row r="61" spans="1:23" x14ac:dyDescent="0.3">
      <c r="A61" s="103" t="str">
        <f>IF(COUNTA('XI-MARKS-DB'!$C$3:$C$277)&gt;A59,A59+1,"")</f>
        <v/>
      </c>
      <c r="B61" s="103" t="str">
        <f>IFERROR(VLOOKUP($A61,'XI-MARKS-DB'!$A$1:$BY$184,3)&amp;" ("&amp;VLOOKUP($A61,'XI-MARKS-DB'!$A$1:$BY$184,2)&amp;")","")</f>
        <v/>
      </c>
      <c r="C61" s="46" t="str">
        <f>IFERROR(VLOOKUP($A61,'XI-MARKS-DB'!$A$1:$BY$184,7),"")</f>
        <v/>
      </c>
      <c r="D61" s="104" t="str">
        <f t="shared" ref="D61" si="56">IF($D62="","",$F$1)</f>
        <v/>
      </c>
      <c r="E61" s="104"/>
      <c r="F61" s="104"/>
      <c r="G61" s="104" t="str">
        <f t="shared" ref="G61" si="57">IF($G62="","",$I$1)</f>
        <v/>
      </c>
      <c r="H61" s="104"/>
      <c r="I61" s="104"/>
      <c r="J61" s="104" t="str">
        <f>IFERROR(VLOOKUP($A61,'XI-MARKS-DB'!$A$1:$BY$184,26),"")</f>
        <v/>
      </c>
      <c r="K61" s="104"/>
      <c r="L61" s="104"/>
      <c r="M61" s="104" t="str">
        <f>IFERROR(VLOOKUP($A61,'XI-MARKS-DB'!$A$1:$BY$184,36),"")</f>
        <v/>
      </c>
      <c r="N61" s="104"/>
      <c r="O61" s="104"/>
      <c r="P61" s="104" t="str">
        <f>IFERROR(VLOOKUP($A61,'XI-MARKS-DB'!$A$1:$BY$184,46),"")</f>
        <v/>
      </c>
      <c r="Q61" s="104"/>
      <c r="R61" s="104"/>
      <c r="S61" s="104" t="str">
        <f>IFERROR(IF((VLOOKUP($A61,'XI-MARKS-DB'!$A$1:$BY$184,56))=0,"",VLOOKUP($A61,'XI-MARKS-DB'!$A$1:$BY$184,56)),"")</f>
        <v/>
      </c>
      <c r="T61" s="104"/>
      <c r="U61" s="104"/>
      <c r="V61" s="103" t="str">
        <f>IFERROR(VLOOKUP($A61,'XI-MARKS-DB'!$A$1:$BY$184,66),"")</f>
        <v/>
      </c>
      <c r="W61" s="103" t="str">
        <f>IFERROR(VLOOKUP($A61,'XI-MARKS-DB'!$A$1:$BY$184,69),"")</f>
        <v/>
      </c>
    </row>
    <row r="62" spans="1:23" x14ac:dyDescent="0.3">
      <c r="A62" s="103"/>
      <c r="B62" s="103"/>
      <c r="C62" s="46" t="str">
        <f>IFERROR(VLOOKUP($A61,'XI-MARKS-DB'!$A$1:$BY$184,4),"")</f>
        <v/>
      </c>
      <c r="D62" s="46" t="str">
        <f>IFERROR(VLOOKUP($A61,'XI-MARKS-DB'!$A$1:$BY$184,10),"")</f>
        <v/>
      </c>
      <c r="E62" s="46" t="str">
        <f>IFERROR(VLOOKUP($A61,'XI-MARKS-DB'!$A$1:$BY$184,12),"")</f>
        <v/>
      </c>
      <c r="F62" s="46" t="str">
        <f>IFERROR(VLOOKUP($A61,'XI-MARKS-DB'!$A$1:$BY$184,14),"")</f>
        <v/>
      </c>
      <c r="G62" s="46" t="str">
        <f>IFERROR(VLOOKUP($A61,'XI-MARKS-DB'!$A$1:$BY$184,19),"")</f>
        <v/>
      </c>
      <c r="H62" s="46" t="str">
        <f>IFERROR(VLOOKUP($A61,'XI-MARKS-DB'!$A$1:$BY$184,21),"")</f>
        <v/>
      </c>
      <c r="I62" s="46" t="str">
        <f>IFERROR(VLOOKUP($A61,'XI-MARKS-DB'!$A$1:$BY$184,23),"")</f>
        <v/>
      </c>
      <c r="J62" s="46" t="str">
        <f>IFERROR(VLOOKUP($A61,'XI-MARKS-DB'!$A$1:$BY$184,29),"")</f>
        <v/>
      </c>
      <c r="K62" s="46" t="str">
        <f>IFERROR(VLOOKUP($A61,'XI-MARKS-DB'!$A$1:$BY$184,31),"")</f>
        <v/>
      </c>
      <c r="L62" s="46" t="str">
        <f>IFERROR(VLOOKUP($A61,'XI-MARKS-DB'!$A$1:$BY$184,33),"")</f>
        <v/>
      </c>
      <c r="M62" s="46" t="str">
        <f>IFERROR(VLOOKUP($A61,'XI-MARKS-DB'!$A$1:$BY$184,39),"")</f>
        <v/>
      </c>
      <c r="N62" s="46" t="str">
        <f>IFERROR(VLOOKUP($A61,'XI-MARKS-DB'!$A$1:$BY$184,41),"")</f>
        <v/>
      </c>
      <c r="O62" s="46" t="str">
        <f>IFERROR(VLOOKUP($A61,'XI-MARKS-DB'!$A$1:$BY$184,43),"")</f>
        <v/>
      </c>
      <c r="P62" s="46" t="str">
        <f>IFERROR(VLOOKUP($A61,'XI-MARKS-DB'!$A$1:$BY$184,49),"")</f>
        <v/>
      </c>
      <c r="Q62" s="46" t="str">
        <f>IFERROR(VLOOKUP($A61,'XI-MARKS-DB'!$A$1:$BY$184,51),"")</f>
        <v/>
      </c>
      <c r="R62" s="46" t="str">
        <f>IFERROR(VLOOKUP($A61,'XI-MARKS-DB'!$A$1:$BY$184,53),"")</f>
        <v/>
      </c>
      <c r="S62" s="46" t="str">
        <f>IFERROR(IF((VLOOKUP($A61,'XI-MARKS-DB'!$A$1:$BY$184,59))=0,"",VLOOKUP($A61,'XI-MARKS-DB'!$A$1:$BY$184,59)),"")</f>
        <v/>
      </c>
      <c r="T62" s="46" t="str">
        <f>IFERROR(IF((VLOOKUP($A61,'XI-MARKS-DB'!$A$1:$BY$184,61))=0,"",VLOOKUP($A61,'XI-MARKS-DB'!$A$1:$BY$184,61)),"")</f>
        <v/>
      </c>
      <c r="U62" s="46" t="str">
        <f>IFERROR(VLOOKUP($A61,'XI-MARKS-DB'!$A$1:$BY$184,63),"")</f>
        <v/>
      </c>
      <c r="V62" s="103"/>
      <c r="W62" s="103"/>
    </row>
    <row r="63" spans="1:23" x14ac:dyDescent="0.3">
      <c r="A63" s="103" t="str">
        <f>IF(COUNTA('XI-MARKS-DB'!$C$3:$C$277)&gt;A61,A61+1,"")</f>
        <v/>
      </c>
      <c r="B63" s="103" t="str">
        <f>IFERROR(VLOOKUP($A63,'XI-MARKS-DB'!$A$1:$BY$184,3)&amp;" ("&amp;VLOOKUP($A63,'XI-MARKS-DB'!$A$1:$BY$184,2)&amp;")","")</f>
        <v/>
      </c>
      <c r="C63" s="46" t="str">
        <f>IFERROR(VLOOKUP($A63,'XI-MARKS-DB'!$A$1:$BY$184,7),"")</f>
        <v/>
      </c>
      <c r="D63" s="104" t="str">
        <f t="shared" ref="D63" si="58">IF($D64="","",$F$1)</f>
        <v/>
      </c>
      <c r="E63" s="104"/>
      <c r="F63" s="104"/>
      <c r="G63" s="104" t="str">
        <f t="shared" ref="G63" si="59">IF($G64="","",$I$1)</f>
        <v/>
      </c>
      <c r="H63" s="104"/>
      <c r="I63" s="104"/>
      <c r="J63" s="104" t="str">
        <f>IFERROR(VLOOKUP($A63,'XI-MARKS-DB'!$A$1:$BY$184,26),"")</f>
        <v/>
      </c>
      <c r="K63" s="104"/>
      <c r="L63" s="104"/>
      <c r="M63" s="104" t="str">
        <f>IFERROR(VLOOKUP($A63,'XI-MARKS-DB'!$A$1:$BY$184,36),"")</f>
        <v/>
      </c>
      <c r="N63" s="104"/>
      <c r="O63" s="104"/>
      <c r="P63" s="104" t="str">
        <f>IFERROR(VLOOKUP($A63,'XI-MARKS-DB'!$A$1:$BY$184,46),"")</f>
        <v/>
      </c>
      <c r="Q63" s="104"/>
      <c r="R63" s="104"/>
      <c r="S63" s="104" t="str">
        <f>IFERROR(IF((VLOOKUP($A63,'XI-MARKS-DB'!$A$1:$BY$184,56))=0,"",VLOOKUP($A63,'XI-MARKS-DB'!$A$1:$BY$184,56)),"")</f>
        <v/>
      </c>
      <c r="T63" s="104"/>
      <c r="U63" s="104"/>
      <c r="V63" s="103" t="str">
        <f>IFERROR(VLOOKUP($A63,'XI-MARKS-DB'!$A$1:$BY$184,66),"")</f>
        <v/>
      </c>
      <c r="W63" s="103" t="str">
        <f>IFERROR(VLOOKUP($A63,'XI-MARKS-DB'!$A$1:$BY$184,69),"")</f>
        <v/>
      </c>
    </row>
    <row r="64" spans="1:23" x14ac:dyDescent="0.3">
      <c r="A64" s="103"/>
      <c r="B64" s="103"/>
      <c r="C64" s="46" t="str">
        <f>IFERROR(VLOOKUP($A63,'XI-MARKS-DB'!$A$1:$BY$184,4),"")</f>
        <v/>
      </c>
      <c r="D64" s="46" t="str">
        <f>IFERROR(VLOOKUP($A63,'XI-MARKS-DB'!$A$1:$BY$184,10),"")</f>
        <v/>
      </c>
      <c r="E64" s="46" t="str">
        <f>IFERROR(VLOOKUP($A63,'XI-MARKS-DB'!$A$1:$BY$184,12),"")</f>
        <v/>
      </c>
      <c r="F64" s="46" t="str">
        <f>IFERROR(VLOOKUP($A63,'XI-MARKS-DB'!$A$1:$BY$184,14),"")</f>
        <v/>
      </c>
      <c r="G64" s="46" t="str">
        <f>IFERROR(VLOOKUP($A63,'XI-MARKS-DB'!$A$1:$BY$184,19),"")</f>
        <v/>
      </c>
      <c r="H64" s="46" t="str">
        <f>IFERROR(VLOOKUP($A63,'XI-MARKS-DB'!$A$1:$BY$184,21),"")</f>
        <v/>
      </c>
      <c r="I64" s="46" t="str">
        <f>IFERROR(VLOOKUP($A63,'XI-MARKS-DB'!$A$1:$BY$184,23),"")</f>
        <v/>
      </c>
      <c r="J64" s="46" t="str">
        <f>IFERROR(VLOOKUP($A63,'XI-MARKS-DB'!$A$1:$BY$184,29),"")</f>
        <v/>
      </c>
      <c r="K64" s="46" t="str">
        <f>IFERROR(VLOOKUP($A63,'XI-MARKS-DB'!$A$1:$BY$184,31),"")</f>
        <v/>
      </c>
      <c r="L64" s="46" t="str">
        <f>IFERROR(VLOOKUP($A63,'XI-MARKS-DB'!$A$1:$BY$184,33),"")</f>
        <v/>
      </c>
      <c r="M64" s="46" t="str">
        <f>IFERROR(VLOOKUP($A63,'XI-MARKS-DB'!$A$1:$BY$184,39),"")</f>
        <v/>
      </c>
      <c r="N64" s="46" t="str">
        <f>IFERROR(VLOOKUP($A63,'XI-MARKS-DB'!$A$1:$BY$184,41),"")</f>
        <v/>
      </c>
      <c r="O64" s="46" t="str">
        <f>IFERROR(VLOOKUP($A63,'XI-MARKS-DB'!$A$1:$BY$184,43),"")</f>
        <v/>
      </c>
      <c r="P64" s="46" t="str">
        <f>IFERROR(VLOOKUP($A63,'XI-MARKS-DB'!$A$1:$BY$184,49),"")</f>
        <v/>
      </c>
      <c r="Q64" s="46" t="str">
        <f>IFERROR(VLOOKUP($A63,'XI-MARKS-DB'!$A$1:$BY$184,51),"")</f>
        <v/>
      </c>
      <c r="R64" s="46" t="str">
        <f>IFERROR(VLOOKUP($A63,'XI-MARKS-DB'!$A$1:$BY$184,53),"")</f>
        <v/>
      </c>
      <c r="S64" s="46" t="str">
        <f>IFERROR(IF((VLOOKUP($A63,'XI-MARKS-DB'!$A$1:$BY$184,59))=0,"",VLOOKUP($A63,'XI-MARKS-DB'!$A$1:$BY$184,59)),"")</f>
        <v/>
      </c>
      <c r="T64" s="46" t="str">
        <f>IFERROR(IF((VLOOKUP($A63,'XI-MARKS-DB'!$A$1:$BY$184,61))=0,"",VLOOKUP($A63,'XI-MARKS-DB'!$A$1:$BY$184,61)),"")</f>
        <v/>
      </c>
      <c r="U64" s="46" t="str">
        <f>IFERROR(VLOOKUP($A63,'XI-MARKS-DB'!$A$1:$BY$184,63),"")</f>
        <v/>
      </c>
      <c r="V64" s="103"/>
      <c r="W64" s="103"/>
    </row>
    <row r="65" spans="1:23" x14ac:dyDescent="0.3">
      <c r="A65" s="103" t="str">
        <f>IF(COUNTA('XI-MARKS-DB'!$C$3:$C$277)&gt;A63,A63+1,"")</f>
        <v/>
      </c>
      <c r="B65" s="103" t="str">
        <f>IFERROR(VLOOKUP($A65,'XI-MARKS-DB'!$A$1:$BY$184,3)&amp;" ("&amp;VLOOKUP($A65,'XI-MARKS-DB'!$A$1:$BY$184,2)&amp;")","")</f>
        <v/>
      </c>
      <c r="C65" s="46" t="str">
        <f>IFERROR(VLOOKUP($A65,'XI-MARKS-DB'!$A$1:$BY$184,7),"")</f>
        <v/>
      </c>
      <c r="D65" s="104" t="str">
        <f t="shared" ref="D65" si="60">IF($D66="","",$F$1)</f>
        <v/>
      </c>
      <c r="E65" s="104"/>
      <c r="F65" s="104"/>
      <c r="G65" s="104" t="str">
        <f t="shared" ref="G65" si="61">IF($G66="","",$I$1)</f>
        <v/>
      </c>
      <c r="H65" s="104"/>
      <c r="I65" s="104"/>
      <c r="J65" s="104" t="str">
        <f>IFERROR(VLOOKUP($A65,'XI-MARKS-DB'!$A$1:$BY$184,26),"")</f>
        <v/>
      </c>
      <c r="K65" s="104"/>
      <c r="L65" s="104"/>
      <c r="M65" s="104" t="str">
        <f>IFERROR(VLOOKUP($A65,'XI-MARKS-DB'!$A$1:$BY$184,36),"")</f>
        <v/>
      </c>
      <c r="N65" s="104"/>
      <c r="O65" s="104"/>
      <c r="P65" s="104" t="str">
        <f>IFERROR(VLOOKUP($A65,'XI-MARKS-DB'!$A$1:$BY$184,46),"")</f>
        <v/>
      </c>
      <c r="Q65" s="104"/>
      <c r="R65" s="104"/>
      <c r="S65" s="104" t="str">
        <f>IFERROR(IF((VLOOKUP($A65,'XI-MARKS-DB'!$A$1:$BY$184,56))=0,"",VLOOKUP($A65,'XI-MARKS-DB'!$A$1:$BY$184,56)),"")</f>
        <v/>
      </c>
      <c r="T65" s="104"/>
      <c r="U65" s="104"/>
      <c r="V65" s="103" t="str">
        <f>IFERROR(VLOOKUP($A65,'XI-MARKS-DB'!$A$1:$BY$184,66),"")</f>
        <v/>
      </c>
      <c r="W65" s="103" t="str">
        <f>IFERROR(VLOOKUP($A65,'XI-MARKS-DB'!$A$1:$BY$184,69),"")</f>
        <v/>
      </c>
    </row>
    <row r="66" spans="1:23" x14ac:dyDescent="0.3">
      <c r="A66" s="103"/>
      <c r="B66" s="103"/>
      <c r="C66" s="46" t="str">
        <f>IFERROR(VLOOKUP($A65,'XI-MARKS-DB'!$A$1:$BY$184,4),"")</f>
        <v/>
      </c>
      <c r="D66" s="46" t="str">
        <f>IFERROR(VLOOKUP($A65,'XI-MARKS-DB'!$A$1:$BY$184,10),"")</f>
        <v/>
      </c>
      <c r="E66" s="46" t="str">
        <f>IFERROR(VLOOKUP($A65,'XI-MARKS-DB'!$A$1:$BY$184,12),"")</f>
        <v/>
      </c>
      <c r="F66" s="46" t="str">
        <f>IFERROR(VLOOKUP($A65,'XI-MARKS-DB'!$A$1:$BY$184,14),"")</f>
        <v/>
      </c>
      <c r="G66" s="46" t="str">
        <f>IFERROR(VLOOKUP($A65,'XI-MARKS-DB'!$A$1:$BY$184,19),"")</f>
        <v/>
      </c>
      <c r="H66" s="46" t="str">
        <f>IFERROR(VLOOKUP($A65,'XI-MARKS-DB'!$A$1:$BY$184,21),"")</f>
        <v/>
      </c>
      <c r="I66" s="46" t="str">
        <f>IFERROR(VLOOKUP($A65,'XI-MARKS-DB'!$A$1:$BY$184,23),"")</f>
        <v/>
      </c>
      <c r="J66" s="46" t="str">
        <f>IFERROR(VLOOKUP($A65,'XI-MARKS-DB'!$A$1:$BY$184,29),"")</f>
        <v/>
      </c>
      <c r="K66" s="46" t="str">
        <f>IFERROR(VLOOKUP($A65,'XI-MARKS-DB'!$A$1:$BY$184,31),"")</f>
        <v/>
      </c>
      <c r="L66" s="46" t="str">
        <f>IFERROR(VLOOKUP($A65,'XI-MARKS-DB'!$A$1:$BY$184,33),"")</f>
        <v/>
      </c>
      <c r="M66" s="46" t="str">
        <f>IFERROR(VLOOKUP($A65,'XI-MARKS-DB'!$A$1:$BY$184,39),"")</f>
        <v/>
      </c>
      <c r="N66" s="46" t="str">
        <f>IFERROR(VLOOKUP($A65,'XI-MARKS-DB'!$A$1:$BY$184,41),"")</f>
        <v/>
      </c>
      <c r="O66" s="46" t="str">
        <f>IFERROR(VLOOKUP($A65,'XI-MARKS-DB'!$A$1:$BY$184,43),"")</f>
        <v/>
      </c>
      <c r="P66" s="46" t="str">
        <f>IFERROR(VLOOKUP($A65,'XI-MARKS-DB'!$A$1:$BY$184,49),"")</f>
        <v/>
      </c>
      <c r="Q66" s="46" t="str">
        <f>IFERROR(VLOOKUP($A65,'XI-MARKS-DB'!$A$1:$BY$184,51),"")</f>
        <v/>
      </c>
      <c r="R66" s="46" t="str">
        <f>IFERROR(VLOOKUP($A65,'XI-MARKS-DB'!$A$1:$BY$184,53),"")</f>
        <v/>
      </c>
      <c r="S66" s="46" t="str">
        <f>IFERROR(IF((VLOOKUP($A65,'XI-MARKS-DB'!$A$1:$BY$184,59))=0,"",VLOOKUP($A65,'XI-MARKS-DB'!$A$1:$BY$184,59)),"")</f>
        <v/>
      </c>
      <c r="T66" s="46" t="str">
        <f>IFERROR(IF((VLOOKUP($A65,'XI-MARKS-DB'!$A$1:$BY$184,61))=0,"",VLOOKUP($A65,'XI-MARKS-DB'!$A$1:$BY$184,61)),"")</f>
        <v/>
      </c>
      <c r="U66" s="46" t="str">
        <f>IFERROR(VLOOKUP($A65,'XI-MARKS-DB'!$A$1:$BY$184,63),"")</f>
        <v/>
      </c>
      <c r="V66" s="103"/>
      <c r="W66" s="103"/>
    </row>
    <row r="67" spans="1:23" x14ac:dyDescent="0.3">
      <c r="A67" s="103" t="str">
        <f>IF(COUNTA('XI-MARKS-DB'!$C$3:$C$277)&gt;A65,A65+1,"")</f>
        <v/>
      </c>
      <c r="B67" s="103" t="str">
        <f>IFERROR(VLOOKUP($A67,'XI-MARKS-DB'!$A$1:$BY$184,3)&amp;" ("&amp;VLOOKUP($A67,'XI-MARKS-DB'!$A$1:$BY$184,2)&amp;")","")</f>
        <v/>
      </c>
      <c r="C67" s="46" t="str">
        <f>IFERROR(VLOOKUP($A67,'XI-MARKS-DB'!$A$1:$BY$184,7),"")</f>
        <v/>
      </c>
      <c r="D67" s="104" t="str">
        <f t="shared" ref="D67" si="62">IF($D68="","",$F$1)</f>
        <v/>
      </c>
      <c r="E67" s="104"/>
      <c r="F67" s="104"/>
      <c r="G67" s="104" t="str">
        <f t="shared" ref="G67" si="63">IF($G68="","",$I$1)</f>
        <v/>
      </c>
      <c r="H67" s="104"/>
      <c r="I67" s="104"/>
      <c r="J67" s="104" t="str">
        <f>IFERROR(VLOOKUP($A67,'XI-MARKS-DB'!$A$1:$BY$184,26),"")</f>
        <v/>
      </c>
      <c r="K67" s="104"/>
      <c r="L67" s="104"/>
      <c r="M67" s="104" t="str">
        <f>IFERROR(VLOOKUP($A67,'XI-MARKS-DB'!$A$1:$BY$184,36),"")</f>
        <v/>
      </c>
      <c r="N67" s="104"/>
      <c r="O67" s="104"/>
      <c r="P67" s="104" t="str">
        <f>IFERROR(VLOOKUP($A67,'XI-MARKS-DB'!$A$1:$BY$184,46),"")</f>
        <v/>
      </c>
      <c r="Q67" s="104"/>
      <c r="R67" s="104"/>
      <c r="S67" s="104" t="str">
        <f>IFERROR(IF((VLOOKUP($A67,'XI-MARKS-DB'!$A$1:$BY$184,56))=0,"",VLOOKUP($A67,'XI-MARKS-DB'!$A$1:$BY$184,56)),"")</f>
        <v/>
      </c>
      <c r="T67" s="104"/>
      <c r="U67" s="104"/>
      <c r="V67" s="103" t="str">
        <f>IFERROR(VLOOKUP($A67,'XI-MARKS-DB'!$A$1:$BY$184,66),"")</f>
        <v/>
      </c>
      <c r="W67" s="103" t="str">
        <f>IFERROR(VLOOKUP($A67,'XI-MARKS-DB'!$A$1:$BY$184,69),"")</f>
        <v/>
      </c>
    </row>
    <row r="68" spans="1:23" x14ac:dyDescent="0.3">
      <c r="A68" s="103"/>
      <c r="B68" s="103"/>
      <c r="C68" s="46" t="str">
        <f>IFERROR(VLOOKUP($A67,'XI-MARKS-DB'!$A$1:$BY$184,4),"")</f>
        <v/>
      </c>
      <c r="D68" s="46" t="str">
        <f>IFERROR(VLOOKUP($A67,'XI-MARKS-DB'!$A$1:$BY$184,10),"")</f>
        <v/>
      </c>
      <c r="E68" s="46" t="str">
        <f>IFERROR(VLOOKUP($A67,'XI-MARKS-DB'!$A$1:$BY$184,12),"")</f>
        <v/>
      </c>
      <c r="F68" s="46" t="str">
        <f>IFERROR(VLOOKUP($A67,'XI-MARKS-DB'!$A$1:$BY$184,14),"")</f>
        <v/>
      </c>
      <c r="G68" s="46" t="str">
        <f>IFERROR(VLOOKUP($A67,'XI-MARKS-DB'!$A$1:$BY$184,19),"")</f>
        <v/>
      </c>
      <c r="H68" s="46" t="str">
        <f>IFERROR(VLOOKUP($A67,'XI-MARKS-DB'!$A$1:$BY$184,21),"")</f>
        <v/>
      </c>
      <c r="I68" s="46" t="str">
        <f>IFERROR(VLOOKUP($A67,'XI-MARKS-DB'!$A$1:$BY$184,23),"")</f>
        <v/>
      </c>
      <c r="J68" s="46" t="str">
        <f>IFERROR(VLOOKUP($A67,'XI-MARKS-DB'!$A$1:$BY$184,29),"")</f>
        <v/>
      </c>
      <c r="K68" s="46" t="str">
        <f>IFERROR(VLOOKUP($A67,'XI-MARKS-DB'!$A$1:$BY$184,31),"")</f>
        <v/>
      </c>
      <c r="L68" s="46" t="str">
        <f>IFERROR(VLOOKUP($A67,'XI-MARKS-DB'!$A$1:$BY$184,33),"")</f>
        <v/>
      </c>
      <c r="M68" s="46" t="str">
        <f>IFERROR(VLOOKUP($A67,'XI-MARKS-DB'!$A$1:$BY$184,39),"")</f>
        <v/>
      </c>
      <c r="N68" s="46" t="str">
        <f>IFERROR(VLOOKUP($A67,'XI-MARKS-DB'!$A$1:$BY$184,41),"")</f>
        <v/>
      </c>
      <c r="O68" s="46" t="str">
        <f>IFERROR(VLOOKUP($A67,'XI-MARKS-DB'!$A$1:$BY$184,43),"")</f>
        <v/>
      </c>
      <c r="P68" s="46" t="str">
        <f>IFERROR(VLOOKUP($A67,'XI-MARKS-DB'!$A$1:$BY$184,49),"")</f>
        <v/>
      </c>
      <c r="Q68" s="46" t="str">
        <f>IFERROR(VLOOKUP($A67,'XI-MARKS-DB'!$A$1:$BY$184,51),"")</f>
        <v/>
      </c>
      <c r="R68" s="46" t="str">
        <f>IFERROR(VLOOKUP($A67,'XI-MARKS-DB'!$A$1:$BY$184,53),"")</f>
        <v/>
      </c>
      <c r="S68" s="46" t="str">
        <f>IFERROR(IF((VLOOKUP($A67,'XI-MARKS-DB'!$A$1:$BY$184,59))=0,"",VLOOKUP($A67,'XI-MARKS-DB'!$A$1:$BY$184,59)),"")</f>
        <v/>
      </c>
      <c r="T68" s="46" t="str">
        <f>IFERROR(IF((VLOOKUP($A67,'XI-MARKS-DB'!$A$1:$BY$184,61))=0,"",VLOOKUP($A67,'XI-MARKS-DB'!$A$1:$BY$184,61)),"")</f>
        <v/>
      </c>
      <c r="U68" s="46" t="str">
        <f>IFERROR(VLOOKUP($A67,'XI-MARKS-DB'!$A$1:$BY$184,63),"")</f>
        <v/>
      </c>
      <c r="V68" s="103"/>
      <c r="W68" s="103"/>
    </row>
    <row r="69" spans="1:23" x14ac:dyDescent="0.3">
      <c r="A69" s="103" t="str">
        <f>IF(COUNTA('XI-MARKS-DB'!$C$3:$C$277)&gt;A67,A67+1,"")</f>
        <v/>
      </c>
      <c r="B69" s="103" t="str">
        <f>IFERROR(VLOOKUP($A69,'XI-MARKS-DB'!$A$1:$BY$184,3)&amp;" ("&amp;VLOOKUP($A69,'XI-MARKS-DB'!$A$1:$BY$184,2)&amp;")","")</f>
        <v/>
      </c>
      <c r="C69" s="46" t="str">
        <f>IFERROR(VLOOKUP($A69,'XI-MARKS-DB'!$A$1:$BY$184,7),"")</f>
        <v/>
      </c>
      <c r="D69" s="104" t="str">
        <f t="shared" ref="D69" si="64">IF($D70="","",$F$1)</f>
        <v/>
      </c>
      <c r="E69" s="104"/>
      <c r="F69" s="104"/>
      <c r="G69" s="104" t="str">
        <f t="shared" ref="G69" si="65">IF($G70="","",$I$1)</f>
        <v/>
      </c>
      <c r="H69" s="104"/>
      <c r="I69" s="104"/>
      <c r="J69" s="104" t="str">
        <f>IFERROR(VLOOKUP($A69,'XI-MARKS-DB'!$A$1:$BY$184,26),"")</f>
        <v/>
      </c>
      <c r="K69" s="104"/>
      <c r="L69" s="104"/>
      <c r="M69" s="104" t="str">
        <f>IFERROR(VLOOKUP($A69,'XI-MARKS-DB'!$A$1:$BY$184,36),"")</f>
        <v/>
      </c>
      <c r="N69" s="104"/>
      <c r="O69" s="104"/>
      <c r="P69" s="104" t="str">
        <f>IFERROR(VLOOKUP($A69,'XI-MARKS-DB'!$A$1:$BY$184,46),"")</f>
        <v/>
      </c>
      <c r="Q69" s="104"/>
      <c r="R69" s="104"/>
      <c r="S69" s="104" t="str">
        <f>IFERROR(IF((VLOOKUP($A69,'XI-MARKS-DB'!$A$1:$BY$184,56))=0,"",VLOOKUP($A69,'XI-MARKS-DB'!$A$1:$BY$184,56)),"")</f>
        <v/>
      </c>
      <c r="T69" s="104"/>
      <c r="U69" s="104"/>
      <c r="V69" s="103" t="str">
        <f>IFERROR(VLOOKUP($A69,'XI-MARKS-DB'!$A$1:$BY$184,66),"")</f>
        <v/>
      </c>
      <c r="W69" s="103" t="str">
        <f>IFERROR(VLOOKUP($A69,'XI-MARKS-DB'!$A$1:$BY$184,69),"")</f>
        <v/>
      </c>
    </row>
    <row r="70" spans="1:23" x14ac:dyDescent="0.3">
      <c r="A70" s="103"/>
      <c r="B70" s="103"/>
      <c r="C70" s="46" t="str">
        <f>IFERROR(VLOOKUP($A69,'XI-MARKS-DB'!$A$1:$BY$184,4),"")</f>
        <v/>
      </c>
      <c r="D70" s="46" t="str">
        <f>IFERROR(VLOOKUP($A69,'XI-MARKS-DB'!$A$1:$BY$184,10),"")</f>
        <v/>
      </c>
      <c r="E70" s="46" t="str">
        <f>IFERROR(VLOOKUP($A69,'XI-MARKS-DB'!$A$1:$BY$184,12),"")</f>
        <v/>
      </c>
      <c r="F70" s="46" t="str">
        <f>IFERROR(VLOOKUP($A69,'XI-MARKS-DB'!$A$1:$BY$184,14),"")</f>
        <v/>
      </c>
      <c r="G70" s="46" t="str">
        <f>IFERROR(VLOOKUP($A69,'XI-MARKS-DB'!$A$1:$BY$184,19),"")</f>
        <v/>
      </c>
      <c r="H70" s="46" t="str">
        <f>IFERROR(VLOOKUP($A69,'XI-MARKS-DB'!$A$1:$BY$184,21),"")</f>
        <v/>
      </c>
      <c r="I70" s="46" t="str">
        <f>IFERROR(VLOOKUP($A69,'XI-MARKS-DB'!$A$1:$BY$184,23),"")</f>
        <v/>
      </c>
      <c r="J70" s="46" t="str">
        <f>IFERROR(VLOOKUP($A69,'XI-MARKS-DB'!$A$1:$BY$184,29),"")</f>
        <v/>
      </c>
      <c r="K70" s="46" t="str">
        <f>IFERROR(VLOOKUP($A69,'XI-MARKS-DB'!$A$1:$BY$184,31),"")</f>
        <v/>
      </c>
      <c r="L70" s="46" t="str">
        <f>IFERROR(VLOOKUP($A69,'XI-MARKS-DB'!$A$1:$BY$184,33),"")</f>
        <v/>
      </c>
      <c r="M70" s="46" t="str">
        <f>IFERROR(VLOOKUP($A69,'XI-MARKS-DB'!$A$1:$BY$184,39),"")</f>
        <v/>
      </c>
      <c r="N70" s="46" t="str">
        <f>IFERROR(VLOOKUP($A69,'XI-MARKS-DB'!$A$1:$BY$184,41),"")</f>
        <v/>
      </c>
      <c r="O70" s="46" t="str">
        <f>IFERROR(VLOOKUP($A69,'XI-MARKS-DB'!$A$1:$BY$184,43),"")</f>
        <v/>
      </c>
      <c r="P70" s="46" t="str">
        <f>IFERROR(VLOOKUP($A69,'XI-MARKS-DB'!$A$1:$BY$184,49),"")</f>
        <v/>
      </c>
      <c r="Q70" s="46" t="str">
        <f>IFERROR(VLOOKUP($A69,'XI-MARKS-DB'!$A$1:$BY$184,51),"")</f>
        <v/>
      </c>
      <c r="R70" s="46" t="str">
        <f>IFERROR(VLOOKUP($A69,'XI-MARKS-DB'!$A$1:$BY$184,53),"")</f>
        <v/>
      </c>
      <c r="S70" s="46" t="str">
        <f>IFERROR(IF((VLOOKUP($A69,'XI-MARKS-DB'!$A$1:$BY$184,59))=0,"",VLOOKUP($A69,'XI-MARKS-DB'!$A$1:$BY$184,59)),"")</f>
        <v/>
      </c>
      <c r="T70" s="46" t="str">
        <f>IFERROR(IF((VLOOKUP($A69,'XI-MARKS-DB'!$A$1:$BY$184,61))=0,"",VLOOKUP($A69,'XI-MARKS-DB'!$A$1:$BY$184,61)),"")</f>
        <v/>
      </c>
      <c r="U70" s="46" t="str">
        <f>IFERROR(VLOOKUP($A69,'XI-MARKS-DB'!$A$1:$BY$184,63),"")</f>
        <v/>
      </c>
      <c r="V70" s="103"/>
      <c r="W70" s="103"/>
    </row>
    <row r="71" spans="1:23" x14ac:dyDescent="0.3">
      <c r="A71" s="103" t="str">
        <f>IF(COUNTA('XI-MARKS-DB'!$C$3:$C$277)&gt;A69,A69+1,"")</f>
        <v/>
      </c>
      <c r="B71" s="103" t="str">
        <f>IFERROR(VLOOKUP($A71,'XI-MARKS-DB'!$A$1:$BY$184,3)&amp;" ("&amp;VLOOKUP($A71,'XI-MARKS-DB'!$A$1:$BY$184,2)&amp;")","")</f>
        <v/>
      </c>
      <c r="C71" s="46" t="str">
        <f>IFERROR(VLOOKUP($A71,'XI-MARKS-DB'!$A$1:$BY$184,7),"")</f>
        <v/>
      </c>
      <c r="D71" s="104" t="str">
        <f t="shared" ref="D71" si="66">IF($D72="","",$F$1)</f>
        <v/>
      </c>
      <c r="E71" s="104"/>
      <c r="F71" s="104"/>
      <c r="G71" s="104" t="str">
        <f t="shared" ref="G71" si="67">IF($G72="","",$I$1)</f>
        <v/>
      </c>
      <c r="H71" s="104"/>
      <c r="I71" s="104"/>
      <c r="J71" s="104" t="str">
        <f>IFERROR(VLOOKUP($A71,'XI-MARKS-DB'!$A$1:$BY$184,26),"")</f>
        <v/>
      </c>
      <c r="K71" s="104"/>
      <c r="L71" s="104"/>
      <c r="M71" s="104" t="str">
        <f>IFERROR(VLOOKUP($A71,'XI-MARKS-DB'!$A$1:$BY$184,36),"")</f>
        <v/>
      </c>
      <c r="N71" s="104"/>
      <c r="O71" s="104"/>
      <c r="P71" s="104" t="str">
        <f>IFERROR(VLOOKUP($A71,'XI-MARKS-DB'!$A$1:$BY$184,46),"")</f>
        <v/>
      </c>
      <c r="Q71" s="104"/>
      <c r="R71" s="104"/>
      <c r="S71" s="104" t="str">
        <f>IFERROR(IF((VLOOKUP($A71,'XI-MARKS-DB'!$A$1:$BY$184,56))=0,"",VLOOKUP($A71,'XI-MARKS-DB'!$A$1:$BY$184,56)),"")</f>
        <v/>
      </c>
      <c r="T71" s="104"/>
      <c r="U71" s="104"/>
      <c r="V71" s="103" t="str">
        <f>IFERROR(VLOOKUP($A71,'XI-MARKS-DB'!$A$1:$BY$184,66),"")</f>
        <v/>
      </c>
      <c r="W71" s="103" t="str">
        <f>IFERROR(VLOOKUP($A71,'XI-MARKS-DB'!$A$1:$BY$184,69),"")</f>
        <v/>
      </c>
    </row>
    <row r="72" spans="1:23" x14ac:dyDescent="0.3">
      <c r="A72" s="103"/>
      <c r="B72" s="103"/>
      <c r="C72" s="46" t="str">
        <f>IFERROR(VLOOKUP($A71,'XI-MARKS-DB'!$A$1:$BY$184,4),"")</f>
        <v/>
      </c>
      <c r="D72" s="46" t="str">
        <f>IFERROR(VLOOKUP($A71,'XI-MARKS-DB'!$A$1:$BY$184,10),"")</f>
        <v/>
      </c>
      <c r="E72" s="46" t="str">
        <f>IFERROR(VLOOKUP($A71,'XI-MARKS-DB'!$A$1:$BY$184,12),"")</f>
        <v/>
      </c>
      <c r="F72" s="46" t="str">
        <f>IFERROR(VLOOKUP($A71,'XI-MARKS-DB'!$A$1:$BY$184,14),"")</f>
        <v/>
      </c>
      <c r="G72" s="46" t="str">
        <f>IFERROR(VLOOKUP($A71,'XI-MARKS-DB'!$A$1:$BY$184,19),"")</f>
        <v/>
      </c>
      <c r="H72" s="46" t="str">
        <f>IFERROR(VLOOKUP($A71,'XI-MARKS-DB'!$A$1:$BY$184,21),"")</f>
        <v/>
      </c>
      <c r="I72" s="46" t="str">
        <f>IFERROR(VLOOKUP($A71,'XI-MARKS-DB'!$A$1:$BY$184,23),"")</f>
        <v/>
      </c>
      <c r="J72" s="46" t="str">
        <f>IFERROR(VLOOKUP($A71,'XI-MARKS-DB'!$A$1:$BY$184,29),"")</f>
        <v/>
      </c>
      <c r="K72" s="46" t="str">
        <f>IFERROR(VLOOKUP($A71,'XI-MARKS-DB'!$A$1:$BY$184,31),"")</f>
        <v/>
      </c>
      <c r="L72" s="46" t="str">
        <f>IFERROR(VLOOKUP($A71,'XI-MARKS-DB'!$A$1:$BY$184,33),"")</f>
        <v/>
      </c>
      <c r="M72" s="46" t="str">
        <f>IFERROR(VLOOKUP($A71,'XI-MARKS-DB'!$A$1:$BY$184,39),"")</f>
        <v/>
      </c>
      <c r="N72" s="46" t="str">
        <f>IFERROR(VLOOKUP($A71,'XI-MARKS-DB'!$A$1:$BY$184,41),"")</f>
        <v/>
      </c>
      <c r="O72" s="46" t="str">
        <f>IFERROR(VLOOKUP($A71,'XI-MARKS-DB'!$A$1:$BY$184,43),"")</f>
        <v/>
      </c>
      <c r="P72" s="46" t="str">
        <f>IFERROR(VLOOKUP($A71,'XI-MARKS-DB'!$A$1:$BY$184,49),"")</f>
        <v/>
      </c>
      <c r="Q72" s="46" t="str">
        <f>IFERROR(VLOOKUP($A71,'XI-MARKS-DB'!$A$1:$BY$184,51),"")</f>
        <v/>
      </c>
      <c r="R72" s="46" t="str">
        <f>IFERROR(VLOOKUP($A71,'XI-MARKS-DB'!$A$1:$BY$184,53),"")</f>
        <v/>
      </c>
      <c r="S72" s="46" t="str">
        <f>IFERROR(IF((VLOOKUP($A71,'XI-MARKS-DB'!$A$1:$BY$184,59))=0,"",VLOOKUP($A71,'XI-MARKS-DB'!$A$1:$BY$184,59)),"")</f>
        <v/>
      </c>
      <c r="T72" s="46" t="str">
        <f>IFERROR(IF((VLOOKUP($A71,'XI-MARKS-DB'!$A$1:$BY$184,61))=0,"",VLOOKUP($A71,'XI-MARKS-DB'!$A$1:$BY$184,61)),"")</f>
        <v/>
      </c>
      <c r="U72" s="46" t="str">
        <f>IFERROR(VLOOKUP($A71,'XI-MARKS-DB'!$A$1:$BY$184,63),"")</f>
        <v/>
      </c>
      <c r="V72" s="103"/>
      <c r="W72" s="103"/>
    </row>
    <row r="73" spans="1:23" x14ac:dyDescent="0.3">
      <c r="A73" s="103" t="str">
        <f>IF(COUNTA('XI-MARKS-DB'!$C$3:$C$277)&gt;A71,A71+1,"")</f>
        <v/>
      </c>
      <c r="B73" s="103" t="str">
        <f>IFERROR(VLOOKUP($A73,'XI-MARKS-DB'!$A$1:$BY$184,3)&amp;" ("&amp;VLOOKUP($A73,'XI-MARKS-DB'!$A$1:$BY$184,2)&amp;")","")</f>
        <v/>
      </c>
      <c r="C73" s="46" t="str">
        <f>IFERROR(VLOOKUP($A73,'XI-MARKS-DB'!$A$1:$BY$184,7),"")</f>
        <v/>
      </c>
      <c r="D73" s="104" t="str">
        <f t="shared" ref="D73" si="68">IF($D74="","",$F$1)</f>
        <v/>
      </c>
      <c r="E73" s="104"/>
      <c r="F73" s="104"/>
      <c r="G73" s="104" t="str">
        <f t="shared" ref="G73" si="69">IF($G74="","",$I$1)</f>
        <v/>
      </c>
      <c r="H73" s="104"/>
      <c r="I73" s="104"/>
      <c r="J73" s="104" t="str">
        <f>IFERROR(VLOOKUP($A73,'XI-MARKS-DB'!$A$1:$BY$184,26),"")</f>
        <v/>
      </c>
      <c r="K73" s="104"/>
      <c r="L73" s="104"/>
      <c r="M73" s="104" t="str">
        <f>IFERROR(VLOOKUP($A73,'XI-MARKS-DB'!$A$1:$BY$184,36),"")</f>
        <v/>
      </c>
      <c r="N73" s="104"/>
      <c r="O73" s="104"/>
      <c r="P73" s="104" t="str">
        <f>IFERROR(VLOOKUP($A73,'XI-MARKS-DB'!$A$1:$BY$184,46),"")</f>
        <v/>
      </c>
      <c r="Q73" s="104"/>
      <c r="R73" s="104"/>
      <c r="S73" s="104" t="str">
        <f>IFERROR(IF((VLOOKUP($A73,'XI-MARKS-DB'!$A$1:$BY$184,56))=0,"",VLOOKUP($A73,'XI-MARKS-DB'!$A$1:$BY$184,56)),"")</f>
        <v/>
      </c>
      <c r="T73" s="104"/>
      <c r="U73" s="104"/>
      <c r="V73" s="103" t="str">
        <f>IFERROR(VLOOKUP($A73,'XI-MARKS-DB'!$A$1:$BY$184,66),"")</f>
        <v/>
      </c>
      <c r="W73" s="103" t="str">
        <f>IFERROR(VLOOKUP($A73,'XI-MARKS-DB'!$A$1:$BY$184,69),"")</f>
        <v/>
      </c>
    </row>
    <row r="74" spans="1:23" x14ac:dyDescent="0.3">
      <c r="A74" s="103"/>
      <c r="B74" s="103"/>
      <c r="C74" s="46" t="str">
        <f>IFERROR(VLOOKUP($A73,'XI-MARKS-DB'!$A$1:$BY$184,4),"")</f>
        <v/>
      </c>
      <c r="D74" s="46" t="str">
        <f>IFERROR(VLOOKUP($A73,'XI-MARKS-DB'!$A$1:$BY$184,10),"")</f>
        <v/>
      </c>
      <c r="E74" s="46" t="str">
        <f>IFERROR(VLOOKUP($A73,'XI-MARKS-DB'!$A$1:$BY$184,12),"")</f>
        <v/>
      </c>
      <c r="F74" s="46" t="str">
        <f>IFERROR(VLOOKUP($A73,'XI-MARKS-DB'!$A$1:$BY$184,14),"")</f>
        <v/>
      </c>
      <c r="G74" s="46" t="str">
        <f>IFERROR(VLOOKUP($A73,'XI-MARKS-DB'!$A$1:$BY$184,19),"")</f>
        <v/>
      </c>
      <c r="H74" s="46" t="str">
        <f>IFERROR(VLOOKUP($A73,'XI-MARKS-DB'!$A$1:$BY$184,21),"")</f>
        <v/>
      </c>
      <c r="I74" s="46" t="str">
        <f>IFERROR(VLOOKUP($A73,'XI-MARKS-DB'!$A$1:$BY$184,23),"")</f>
        <v/>
      </c>
      <c r="J74" s="46" t="str">
        <f>IFERROR(VLOOKUP($A73,'XI-MARKS-DB'!$A$1:$BY$184,29),"")</f>
        <v/>
      </c>
      <c r="K74" s="46" t="str">
        <f>IFERROR(VLOOKUP($A73,'XI-MARKS-DB'!$A$1:$BY$184,31),"")</f>
        <v/>
      </c>
      <c r="L74" s="46" t="str">
        <f>IFERROR(VLOOKUP($A73,'XI-MARKS-DB'!$A$1:$BY$184,33),"")</f>
        <v/>
      </c>
      <c r="M74" s="46" t="str">
        <f>IFERROR(VLOOKUP($A73,'XI-MARKS-DB'!$A$1:$BY$184,39),"")</f>
        <v/>
      </c>
      <c r="N74" s="46" t="str">
        <f>IFERROR(VLOOKUP($A73,'XI-MARKS-DB'!$A$1:$BY$184,41),"")</f>
        <v/>
      </c>
      <c r="O74" s="46" t="str">
        <f>IFERROR(VLOOKUP($A73,'XI-MARKS-DB'!$A$1:$BY$184,43),"")</f>
        <v/>
      </c>
      <c r="P74" s="46" t="str">
        <f>IFERROR(VLOOKUP($A73,'XI-MARKS-DB'!$A$1:$BY$184,49),"")</f>
        <v/>
      </c>
      <c r="Q74" s="46" t="str">
        <f>IFERROR(VLOOKUP($A73,'XI-MARKS-DB'!$A$1:$BY$184,51),"")</f>
        <v/>
      </c>
      <c r="R74" s="46" t="str">
        <f>IFERROR(VLOOKUP($A73,'XI-MARKS-DB'!$A$1:$BY$184,53),"")</f>
        <v/>
      </c>
      <c r="S74" s="46" t="str">
        <f>IFERROR(IF((VLOOKUP($A73,'XI-MARKS-DB'!$A$1:$BY$184,59))=0,"",VLOOKUP($A73,'XI-MARKS-DB'!$A$1:$BY$184,59)),"")</f>
        <v/>
      </c>
      <c r="T74" s="46" t="str">
        <f>IFERROR(IF((VLOOKUP($A73,'XI-MARKS-DB'!$A$1:$BY$184,61))=0,"",VLOOKUP($A73,'XI-MARKS-DB'!$A$1:$BY$184,61)),"")</f>
        <v/>
      </c>
      <c r="U74" s="46" t="str">
        <f>IFERROR(VLOOKUP($A73,'XI-MARKS-DB'!$A$1:$BY$184,63),"")</f>
        <v/>
      </c>
      <c r="V74" s="103"/>
      <c r="W74" s="103"/>
    </row>
    <row r="75" spans="1:23" x14ac:dyDescent="0.3">
      <c r="A75" s="103" t="str">
        <f>IF(COUNTA('XI-MARKS-DB'!$C$3:$C$277)&gt;A73,A73+1,"")</f>
        <v/>
      </c>
      <c r="B75" s="103" t="str">
        <f>IFERROR(VLOOKUP($A75,'XI-MARKS-DB'!$A$1:$BY$184,3)&amp;" ("&amp;VLOOKUP($A75,'XI-MARKS-DB'!$A$1:$BY$184,2)&amp;")","")</f>
        <v/>
      </c>
      <c r="C75" s="46" t="str">
        <f>IFERROR(VLOOKUP($A75,'XI-MARKS-DB'!$A$1:$BY$184,7),"")</f>
        <v/>
      </c>
      <c r="D75" s="104" t="str">
        <f t="shared" ref="D75" si="70">IF($D76="","",$F$1)</f>
        <v/>
      </c>
      <c r="E75" s="104"/>
      <c r="F75" s="104"/>
      <c r="G75" s="104" t="str">
        <f t="shared" ref="G75" si="71">IF($G76="","",$I$1)</f>
        <v/>
      </c>
      <c r="H75" s="104"/>
      <c r="I75" s="104"/>
      <c r="J75" s="104" t="str">
        <f>IFERROR(VLOOKUP($A75,'XI-MARKS-DB'!$A$1:$BY$184,26),"")</f>
        <v/>
      </c>
      <c r="K75" s="104"/>
      <c r="L75" s="104"/>
      <c r="M75" s="104" t="str">
        <f>IFERROR(VLOOKUP($A75,'XI-MARKS-DB'!$A$1:$BY$184,36),"")</f>
        <v/>
      </c>
      <c r="N75" s="104"/>
      <c r="O75" s="104"/>
      <c r="P75" s="104" t="str">
        <f>IFERROR(VLOOKUP($A75,'XI-MARKS-DB'!$A$1:$BY$184,46),"")</f>
        <v/>
      </c>
      <c r="Q75" s="104"/>
      <c r="R75" s="104"/>
      <c r="S75" s="104" t="str">
        <f>IFERROR(IF((VLOOKUP($A75,'XI-MARKS-DB'!$A$1:$BY$184,56))=0,"",VLOOKUP($A75,'XI-MARKS-DB'!$A$1:$BY$184,56)),"")</f>
        <v/>
      </c>
      <c r="T75" s="104"/>
      <c r="U75" s="104"/>
      <c r="V75" s="103" t="str">
        <f>IFERROR(VLOOKUP($A75,'XI-MARKS-DB'!$A$1:$BY$184,66),"")</f>
        <v/>
      </c>
      <c r="W75" s="103" t="str">
        <f>IFERROR(VLOOKUP($A75,'XI-MARKS-DB'!$A$1:$BY$184,69),"")</f>
        <v/>
      </c>
    </row>
    <row r="76" spans="1:23" x14ac:dyDescent="0.3">
      <c r="A76" s="103"/>
      <c r="B76" s="103"/>
      <c r="C76" s="46" t="str">
        <f>IFERROR(VLOOKUP($A75,'XI-MARKS-DB'!$A$1:$BY$184,4),"")</f>
        <v/>
      </c>
      <c r="D76" s="46" t="str">
        <f>IFERROR(VLOOKUP($A75,'XI-MARKS-DB'!$A$1:$BY$184,10),"")</f>
        <v/>
      </c>
      <c r="E76" s="46" t="str">
        <f>IFERROR(VLOOKUP($A75,'XI-MARKS-DB'!$A$1:$BY$184,12),"")</f>
        <v/>
      </c>
      <c r="F76" s="46" t="str">
        <f>IFERROR(VLOOKUP($A75,'XI-MARKS-DB'!$A$1:$BY$184,14),"")</f>
        <v/>
      </c>
      <c r="G76" s="46" t="str">
        <f>IFERROR(VLOOKUP($A75,'XI-MARKS-DB'!$A$1:$BY$184,19),"")</f>
        <v/>
      </c>
      <c r="H76" s="46" t="str">
        <f>IFERROR(VLOOKUP($A75,'XI-MARKS-DB'!$A$1:$BY$184,21),"")</f>
        <v/>
      </c>
      <c r="I76" s="46" t="str">
        <f>IFERROR(VLOOKUP($A75,'XI-MARKS-DB'!$A$1:$BY$184,23),"")</f>
        <v/>
      </c>
      <c r="J76" s="46" t="str">
        <f>IFERROR(VLOOKUP($A75,'XI-MARKS-DB'!$A$1:$BY$184,29),"")</f>
        <v/>
      </c>
      <c r="K76" s="46" t="str">
        <f>IFERROR(VLOOKUP($A75,'XI-MARKS-DB'!$A$1:$BY$184,31),"")</f>
        <v/>
      </c>
      <c r="L76" s="46" t="str">
        <f>IFERROR(VLOOKUP($A75,'XI-MARKS-DB'!$A$1:$BY$184,33),"")</f>
        <v/>
      </c>
      <c r="M76" s="46" t="str">
        <f>IFERROR(VLOOKUP($A75,'XI-MARKS-DB'!$A$1:$BY$184,39),"")</f>
        <v/>
      </c>
      <c r="N76" s="46" t="str">
        <f>IFERROR(VLOOKUP($A75,'XI-MARKS-DB'!$A$1:$BY$184,41),"")</f>
        <v/>
      </c>
      <c r="O76" s="46" t="str">
        <f>IFERROR(VLOOKUP($A75,'XI-MARKS-DB'!$A$1:$BY$184,43),"")</f>
        <v/>
      </c>
      <c r="P76" s="46" t="str">
        <f>IFERROR(VLOOKUP($A75,'XI-MARKS-DB'!$A$1:$BY$184,49),"")</f>
        <v/>
      </c>
      <c r="Q76" s="46" t="str">
        <f>IFERROR(VLOOKUP($A75,'XI-MARKS-DB'!$A$1:$BY$184,51),"")</f>
        <v/>
      </c>
      <c r="R76" s="46" t="str">
        <f>IFERROR(VLOOKUP($A75,'XI-MARKS-DB'!$A$1:$BY$184,53),"")</f>
        <v/>
      </c>
      <c r="S76" s="46" t="str">
        <f>IFERROR(IF((VLOOKUP($A75,'XI-MARKS-DB'!$A$1:$BY$184,59))=0,"",VLOOKUP($A75,'XI-MARKS-DB'!$A$1:$BY$184,59)),"")</f>
        <v/>
      </c>
      <c r="T76" s="46" t="str">
        <f>IFERROR(IF((VLOOKUP($A75,'XI-MARKS-DB'!$A$1:$BY$184,61))=0,"",VLOOKUP($A75,'XI-MARKS-DB'!$A$1:$BY$184,61)),"")</f>
        <v/>
      </c>
      <c r="U76" s="46" t="str">
        <f>IFERROR(VLOOKUP($A75,'XI-MARKS-DB'!$A$1:$BY$184,63),"")</f>
        <v/>
      </c>
      <c r="V76" s="103"/>
      <c r="W76" s="103"/>
    </row>
    <row r="77" spans="1:23" x14ac:dyDescent="0.3">
      <c r="A77" s="103" t="str">
        <f>IF(COUNTA('XI-MARKS-DB'!$C$3:$C$277)&gt;A75,A75+1,"")</f>
        <v/>
      </c>
      <c r="B77" s="103" t="str">
        <f>IFERROR(VLOOKUP($A77,'XI-MARKS-DB'!$A$1:$BY$184,3)&amp;" ("&amp;VLOOKUP($A77,'XI-MARKS-DB'!$A$1:$BY$184,2)&amp;")","")</f>
        <v/>
      </c>
      <c r="C77" s="46" t="str">
        <f>IFERROR(VLOOKUP($A77,'XI-MARKS-DB'!$A$1:$BY$184,7),"")</f>
        <v/>
      </c>
      <c r="D77" s="104" t="str">
        <f t="shared" ref="D77" si="72">IF($D78="","",$F$1)</f>
        <v/>
      </c>
      <c r="E77" s="104"/>
      <c r="F77" s="104"/>
      <c r="G77" s="104" t="str">
        <f t="shared" ref="G77" si="73">IF($G78="","",$I$1)</f>
        <v/>
      </c>
      <c r="H77" s="104"/>
      <c r="I77" s="104"/>
      <c r="J77" s="104" t="str">
        <f>IFERROR(VLOOKUP($A77,'XI-MARKS-DB'!$A$1:$BY$184,26),"")</f>
        <v/>
      </c>
      <c r="K77" s="104"/>
      <c r="L77" s="104"/>
      <c r="M77" s="104" t="str">
        <f>IFERROR(VLOOKUP($A77,'XI-MARKS-DB'!$A$1:$BY$184,36),"")</f>
        <v/>
      </c>
      <c r="N77" s="104"/>
      <c r="O77" s="104"/>
      <c r="P77" s="104" t="str">
        <f>IFERROR(VLOOKUP($A77,'XI-MARKS-DB'!$A$1:$BY$184,46),"")</f>
        <v/>
      </c>
      <c r="Q77" s="104"/>
      <c r="R77" s="104"/>
      <c r="S77" s="104" t="str">
        <f>IFERROR(IF((VLOOKUP($A77,'XI-MARKS-DB'!$A$1:$BY$184,56))=0,"",VLOOKUP($A77,'XI-MARKS-DB'!$A$1:$BY$184,56)),"")</f>
        <v/>
      </c>
      <c r="T77" s="104"/>
      <c r="U77" s="104"/>
      <c r="V77" s="103" t="str">
        <f>IFERROR(VLOOKUP($A77,'XI-MARKS-DB'!$A$1:$BY$184,66),"")</f>
        <v/>
      </c>
      <c r="W77" s="103" t="str">
        <f>IFERROR(VLOOKUP($A77,'XI-MARKS-DB'!$A$1:$BY$184,69),"")</f>
        <v/>
      </c>
    </row>
    <row r="78" spans="1:23" x14ac:dyDescent="0.3">
      <c r="A78" s="103"/>
      <c r="B78" s="103"/>
      <c r="C78" s="46" t="str">
        <f>IFERROR(VLOOKUP($A77,'XI-MARKS-DB'!$A$1:$BY$184,4),"")</f>
        <v/>
      </c>
      <c r="D78" s="46" t="str">
        <f>IFERROR(VLOOKUP($A77,'XI-MARKS-DB'!$A$1:$BY$184,10),"")</f>
        <v/>
      </c>
      <c r="E78" s="46" t="str">
        <f>IFERROR(VLOOKUP($A77,'XI-MARKS-DB'!$A$1:$BY$184,12),"")</f>
        <v/>
      </c>
      <c r="F78" s="46" t="str">
        <f>IFERROR(VLOOKUP($A77,'XI-MARKS-DB'!$A$1:$BY$184,14),"")</f>
        <v/>
      </c>
      <c r="G78" s="46" t="str">
        <f>IFERROR(VLOOKUP($A77,'XI-MARKS-DB'!$A$1:$BY$184,19),"")</f>
        <v/>
      </c>
      <c r="H78" s="46" t="str">
        <f>IFERROR(VLOOKUP($A77,'XI-MARKS-DB'!$A$1:$BY$184,21),"")</f>
        <v/>
      </c>
      <c r="I78" s="46" t="str">
        <f>IFERROR(VLOOKUP($A77,'XI-MARKS-DB'!$A$1:$BY$184,23),"")</f>
        <v/>
      </c>
      <c r="J78" s="46" t="str">
        <f>IFERROR(VLOOKUP($A77,'XI-MARKS-DB'!$A$1:$BY$184,29),"")</f>
        <v/>
      </c>
      <c r="K78" s="46" t="str">
        <f>IFERROR(VLOOKUP($A77,'XI-MARKS-DB'!$A$1:$BY$184,31),"")</f>
        <v/>
      </c>
      <c r="L78" s="46" t="str">
        <f>IFERROR(VLOOKUP($A77,'XI-MARKS-DB'!$A$1:$BY$184,33),"")</f>
        <v/>
      </c>
      <c r="M78" s="46" t="str">
        <f>IFERROR(VLOOKUP($A77,'XI-MARKS-DB'!$A$1:$BY$184,39),"")</f>
        <v/>
      </c>
      <c r="N78" s="46" t="str">
        <f>IFERROR(VLOOKUP($A77,'XI-MARKS-DB'!$A$1:$BY$184,41),"")</f>
        <v/>
      </c>
      <c r="O78" s="46" t="str">
        <f>IFERROR(VLOOKUP($A77,'XI-MARKS-DB'!$A$1:$BY$184,43),"")</f>
        <v/>
      </c>
      <c r="P78" s="46" t="str">
        <f>IFERROR(VLOOKUP($A77,'XI-MARKS-DB'!$A$1:$BY$184,49),"")</f>
        <v/>
      </c>
      <c r="Q78" s="46" t="str">
        <f>IFERROR(VLOOKUP($A77,'XI-MARKS-DB'!$A$1:$BY$184,51),"")</f>
        <v/>
      </c>
      <c r="R78" s="46" t="str">
        <f>IFERROR(VLOOKUP($A77,'XI-MARKS-DB'!$A$1:$BY$184,53),"")</f>
        <v/>
      </c>
      <c r="S78" s="46" t="str">
        <f>IFERROR(IF((VLOOKUP($A77,'XI-MARKS-DB'!$A$1:$BY$184,59))=0,"",VLOOKUP($A77,'XI-MARKS-DB'!$A$1:$BY$184,59)),"")</f>
        <v/>
      </c>
      <c r="T78" s="46" t="str">
        <f>IFERROR(IF((VLOOKUP($A77,'XI-MARKS-DB'!$A$1:$BY$184,61))=0,"",VLOOKUP($A77,'XI-MARKS-DB'!$A$1:$BY$184,61)),"")</f>
        <v/>
      </c>
      <c r="U78" s="46" t="str">
        <f>IFERROR(VLOOKUP($A77,'XI-MARKS-DB'!$A$1:$BY$184,63),"")</f>
        <v/>
      </c>
      <c r="V78" s="103"/>
      <c r="W78" s="103"/>
    </row>
    <row r="79" spans="1:23" x14ac:dyDescent="0.3">
      <c r="A79" s="103" t="str">
        <f>IF(COUNTA('XI-MARKS-DB'!$C$3:$C$277)&gt;A77,A77+1,"")</f>
        <v/>
      </c>
      <c r="B79" s="103" t="str">
        <f>IFERROR(VLOOKUP($A79,'XI-MARKS-DB'!$A$1:$BY$184,3)&amp;" ("&amp;VLOOKUP($A79,'XI-MARKS-DB'!$A$1:$BY$184,2)&amp;")","")</f>
        <v/>
      </c>
      <c r="C79" s="46" t="str">
        <f>IFERROR(VLOOKUP($A79,'XI-MARKS-DB'!$A$1:$BY$184,7),"")</f>
        <v/>
      </c>
      <c r="D79" s="104" t="str">
        <f t="shared" ref="D79" si="74">IF($D80="","",$F$1)</f>
        <v/>
      </c>
      <c r="E79" s="104"/>
      <c r="F79" s="104"/>
      <c r="G79" s="104" t="str">
        <f t="shared" ref="G79" si="75">IF($G80="","",$I$1)</f>
        <v/>
      </c>
      <c r="H79" s="104"/>
      <c r="I79" s="104"/>
      <c r="J79" s="104" t="str">
        <f>IFERROR(VLOOKUP($A79,'XI-MARKS-DB'!$A$1:$BY$184,26),"")</f>
        <v/>
      </c>
      <c r="K79" s="104"/>
      <c r="L79" s="104"/>
      <c r="M79" s="104" t="str">
        <f>IFERROR(VLOOKUP($A79,'XI-MARKS-DB'!$A$1:$BY$184,36),"")</f>
        <v/>
      </c>
      <c r="N79" s="104"/>
      <c r="O79" s="104"/>
      <c r="P79" s="104" t="str">
        <f>IFERROR(VLOOKUP($A79,'XI-MARKS-DB'!$A$1:$BY$184,46),"")</f>
        <v/>
      </c>
      <c r="Q79" s="104"/>
      <c r="R79" s="104"/>
      <c r="S79" s="104" t="str">
        <f>IFERROR(IF((VLOOKUP($A79,'XI-MARKS-DB'!$A$1:$BY$184,56))=0,"",VLOOKUP($A79,'XI-MARKS-DB'!$A$1:$BY$184,56)),"")</f>
        <v/>
      </c>
      <c r="T79" s="104"/>
      <c r="U79" s="104"/>
      <c r="V79" s="103" t="str">
        <f>IFERROR(VLOOKUP($A79,'XI-MARKS-DB'!$A$1:$BY$184,66),"")</f>
        <v/>
      </c>
      <c r="W79" s="103" t="str">
        <f>IFERROR(VLOOKUP($A79,'XI-MARKS-DB'!$A$1:$BY$184,69),"")</f>
        <v/>
      </c>
    </row>
    <row r="80" spans="1:23" x14ac:dyDescent="0.3">
      <c r="A80" s="103"/>
      <c r="B80" s="103"/>
      <c r="C80" s="46" t="str">
        <f>IFERROR(VLOOKUP($A79,'XI-MARKS-DB'!$A$1:$BY$184,4),"")</f>
        <v/>
      </c>
      <c r="D80" s="46" t="str">
        <f>IFERROR(VLOOKUP($A79,'XI-MARKS-DB'!$A$1:$BY$184,10),"")</f>
        <v/>
      </c>
      <c r="E80" s="46" t="str">
        <f>IFERROR(VLOOKUP($A79,'XI-MARKS-DB'!$A$1:$BY$184,12),"")</f>
        <v/>
      </c>
      <c r="F80" s="46" t="str">
        <f>IFERROR(VLOOKUP($A79,'XI-MARKS-DB'!$A$1:$BY$184,14),"")</f>
        <v/>
      </c>
      <c r="G80" s="46" t="str">
        <f>IFERROR(VLOOKUP($A79,'XI-MARKS-DB'!$A$1:$BY$184,19),"")</f>
        <v/>
      </c>
      <c r="H80" s="46" t="str">
        <f>IFERROR(VLOOKUP($A79,'XI-MARKS-DB'!$A$1:$BY$184,21),"")</f>
        <v/>
      </c>
      <c r="I80" s="46" t="str">
        <f>IFERROR(VLOOKUP($A79,'XI-MARKS-DB'!$A$1:$BY$184,23),"")</f>
        <v/>
      </c>
      <c r="J80" s="46" t="str">
        <f>IFERROR(VLOOKUP($A79,'XI-MARKS-DB'!$A$1:$BY$184,29),"")</f>
        <v/>
      </c>
      <c r="K80" s="46" t="str">
        <f>IFERROR(VLOOKUP($A79,'XI-MARKS-DB'!$A$1:$BY$184,31),"")</f>
        <v/>
      </c>
      <c r="L80" s="46" t="str">
        <f>IFERROR(VLOOKUP($A79,'XI-MARKS-DB'!$A$1:$BY$184,33),"")</f>
        <v/>
      </c>
      <c r="M80" s="46" t="str">
        <f>IFERROR(VLOOKUP($A79,'XI-MARKS-DB'!$A$1:$BY$184,39),"")</f>
        <v/>
      </c>
      <c r="N80" s="46" t="str">
        <f>IFERROR(VLOOKUP($A79,'XI-MARKS-DB'!$A$1:$BY$184,41),"")</f>
        <v/>
      </c>
      <c r="O80" s="46" t="str">
        <f>IFERROR(VLOOKUP($A79,'XI-MARKS-DB'!$A$1:$BY$184,43),"")</f>
        <v/>
      </c>
      <c r="P80" s="46" t="str">
        <f>IFERROR(VLOOKUP($A79,'XI-MARKS-DB'!$A$1:$BY$184,49),"")</f>
        <v/>
      </c>
      <c r="Q80" s="46" t="str">
        <f>IFERROR(VLOOKUP($A79,'XI-MARKS-DB'!$A$1:$BY$184,51),"")</f>
        <v/>
      </c>
      <c r="R80" s="46" t="str">
        <f>IFERROR(VLOOKUP($A79,'XI-MARKS-DB'!$A$1:$BY$184,53),"")</f>
        <v/>
      </c>
      <c r="S80" s="46" t="str">
        <f>IFERROR(IF((VLOOKUP($A79,'XI-MARKS-DB'!$A$1:$BY$184,59))=0,"",VLOOKUP($A79,'XI-MARKS-DB'!$A$1:$BY$184,59)),"")</f>
        <v/>
      </c>
      <c r="T80" s="46" t="str">
        <f>IFERROR(IF((VLOOKUP($A79,'XI-MARKS-DB'!$A$1:$BY$184,61))=0,"",VLOOKUP($A79,'XI-MARKS-DB'!$A$1:$BY$184,61)),"")</f>
        <v/>
      </c>
      <c r="U80" s="46" t="str">
        <f>IFERROR(VLOOKUP($A79,'XI-MARKS-DB'!$A$1:$BY$184,63),"")</f>
        <v/>
      </c>
      <c r="V80" s="103"/>
      <c r="W80" s="103"/>
    </row>
    <row r="81" spans="1:23" x14ac:dyDescent="0.3">
      <c r="A81" s="103" t="str">
        <f>IF(COUNTA('XI-MARKS-DB'!$C$3:$C$277)&gt;A79,A79+1,"")</f>
        <v/>
      </c>
      <c r="B81" s="103" t="str">
        <f>IFERROR(VLOOKUP($A81,'XI-MARKS-DB'!$A$1:$BY$184,3)&amp;" ("&amp;VLOOKUP($A81,'XI-MARKS-DB'!$A$1:$BY$184,2)&amp;")","")</f>
        <v/>
      </c>
      <c r="C81" s="46" t="str">
        <f>IFERROR(VLOOKUP($A81,'XI-MARKS-DB'!$A$1:$BY$184,7),"")</f>
        <v/>
      </c>
      <c r="D81" s="104" t="str">
        <f t="shared" ref="D81" si="76">IF($D82="","",$F$1)</f>
        <v/>
      </c>
      <c r="E81" s="104"/>
      <c r="F81" s="104"/>
      <c r="G81" s="104" t="str">
        <f t="shared" ref="G81" si="77">IF($G82="","",$I$1)</f>
        <v/>
      </c>
      <c r="H81" s="104"/>
      <c r="I81" s="104"/>
      <c r="J81" s="104" t="str">
        <f>IFERROR(VLOOKUP($A81,'XI-MARKS-DB'!$A$1:$BY$184,26),"")</f>
        <v/>
      </c>
      <c r="K81" s="104"/>
      <c r="L81" s="104"/>
      <c r="M81" s="104" t="str">
        <f>IFERROR(VLOOKUP($A81,'XI-MARKS-DB'!$A$1:$BY$184,36),"")</f>
        <v/>
      </c>
      <c r="N81" s="104"/>
      <c r="O81" s="104"/>
      <c r="P81" s="104" t="str">
        <f>IFERROR(VLOOKUP($A81,'XI-MARKS-DB'!$A$1:$BY$184,46),"")</f>
        <v/>
      </c>
      <c r="Q81" s="104"/>
      <c r="R81" s="104"/>
      <c r="S81" s="104" t="str">
        <f>IFERROR(IF((VLOOKUP($A81,'XI-MARKS-DB'!$A$1:$BY$184,56))=0,"",VLOOKUP($A81,'XI-MARKS-DB'!$A$1:$BY$184,56)),"")</f>
        <v/>
      </c>
      <c r="T81" s="104"/>
      <c r="U81" s="104"/>
      <c r="V81" s="103" t="str">
        <f>IFERROR(VLOOKUP($A81,'XI-MARKS-DB'!$A$1:$BY$184,66),"")</f>
        <v/>
      </c>
      <c r="W81" s="103" t="str">
        <f>IFERROR(VLOOKUP($A81,'XI-MARKS-DB'!$A$1:$BY$184,69),"")</f>
        <v/>
      </c>
    </row>
    <row r="82" spans="1:23" x14ac:dyDescent="0.3">
      <c r="A82" s="103"/>
      <c r="B82" s="103"/>
      <c r="C82" s="46" t="str">
        <f>IFERROR(VLOOKUP($A81,'XI-MARKS-DB'!$A$1:$BY$184,4),"")</f>
        <v/>
      </c>
      <c r="D82" s="46" t="str">
        <f>IFERROR(VLOOKUP($A81,'XI-MARKS-DB'!$A$1:$BY$184,10),"")</f>
        <v/>
      </c>
      <c r="E82" s="46" t="str">
        <f>IFERROR(VLOOKUP($A81,'XI-MARKS-DB'!$A$1:$BY$184,12),"")</f>
        <v/>
      </c>
      <c r="F82" s="46" t="str">
        <f>IFERROR(VLOOKUP($A81,'XI-MARKS-DB'!$A$1:$BY$184,14),"")</f>
        <v/>
      </c>
      <c r="G82" s="46" t="str">
        <f>IFERROR(VLOOKUP($A81,'XI-MARKS-DB'!$A$1:$BY$184,19),"")</f>
        <v/>
      </c>
      <c r="H82" s="46" t="str">
        <f>IFERROR(VLOOKUP($A81,'XI-MARKS-DB'!$A$1:$BY$184,21),"")</f>
        <v/>
      </c>
      <c r="I82" s="46" t="str">
        <f>IFERROR(VLOOKUP($A81,'XI-MARKS-DB'!$A$1:$BY$184,23),"")</f>
        <v/>
      </c>
      <c r="J82" s="46" t="str">
        <f>IFERROR(VLOOKUP($A81,'XI-MARKS-DB'!$A$1:$BY$184,29),"")</f>
        <v/>
      </c>
      <c r="K82" s="46" t="str">
        <f>IFERROR(VLOOKUP($A81,'XI-MARKS-DB'!$A$1:$BY$184,31),"")</f>
        <v/>
      </c>
      <c r="L82" s="46" t="str">
        <f>IFERROR(VLOOKUP($A81,'XI-MARKS-DB'!$A$1:$BY$184,33),"")</f>
        <v/>
      </c>
      <c r="M82" s="46" t="str">
        <f>IFERROR(VLOOKUP($A81,'XI-MARKS-DB'!$A$1:$BY$184,39),"")</f>
        <v/>
      </c>
      <c r="N82" s="46" t="str">
        <f>IFERROR(VLOOKUP($A81,'XI-MARKS-DB'!$A$1:$BY$184,41),"")</f>
        <v/>
      </c>
      <c r="O82" s="46" t="str">
        <f>IFERROR(VLOOKUP($A81,'XI-MARKS-DB'!$A$1:$BY$184,43),"")</f>
        <v/>
      </c>
      <c r="P82" s="46" t="str">
        <f>IFERROR(VLOOKUP($A81,'XI-MARKS-DB'!$A$1:$BY$184,49),"")</f>
        <v/>
      </c>
      <c r="Q82" s="46" t="str">
        <f>IFERROR(VLOOKUP($A81,'XI-MARKS-DB'!$A$1:$BY$184,51),"")</f>
        <v/>
      </c>
      <c r="R82" s="46" t="str">
        <f>IFERROR(VLOOKUP($A81,'XI-MARKS-DB'!$A$1:$BY$184,53),"")</f>
        <v/>
      </c>
      <c r="S82" s="46" t="str">
        <f>IFERROR(IF((VLOOKUP($A81,'XI-MARKS-DB'!$A$1:$BY$184,59))=0,"",VLOOKUP($A81,'XI-MARKS-DB'!$A$1:$BY$184,59)),"")</f>
        <v/>
      </c>
      <c r="T82" s="46" t="str">
        <f>IFERROR(IF((VLOOKUP($A81,'XI-MARKS-DB'!$A$1:$BY$184,61))=0,"",VLOOKUP($A81,'XI-MARKS-DB'!$A$1:$BY$184,61)),"")</f>
        <v/>
      </c>
      <c r="U82" s="46" t="str">
        <f>IFERROR(VLOOKUP($A81,'XI-MARKS-DB'!$A$1:$BY$184,63),"")</f>
        <v/>
      </c>
      <c r="V82" s="103"/>
      <c r="W82" s="103"/>
    </row>
    <row r="83" spans="1:23" x14ac:dyDescent="0.3">
      <c r="A83" s="103" t="str">
        <f>IF(COUNTA('XI-MARKS-DB'!$C$3:$C$277)&gt;A81,A81+1,"")</f>
        <v/>
      </c>
      <c r="B83" s="103" t="str">
        <f>IFERROR(VLOOKUP($A83,'XI-MARKS-DB'!$A$1:$BY$184,3)&amp;" ("&amp;VLOOKUP($A83,'XI-MARKS-DB'!$A$1:$BY$184,2)&amp;")","")</f>
        <v/>
      </c>
      <c r="C83" s="46" t="str">
        <f>IFERROR(VLOOKUP($A83,'XI-MARKS-DB'!$A$1:$BY$184,7),"")</f>
        <v/>
      </c>
      <c r="D83" s="104" t="str">
        <f t="shared" ref="D83" si="78">IF($D84="","",$F$1)</f>
        <v/>
      </c>
      <c r="E83" s="104"/>
      <c r="F83" s="104"/>
      <c r="G83" s="104" t="str">
        <f t="shared" ref="G83" si="79">IF($G84="","",$I$1)</f>
        <v/>
      </c>
      <c r="H83" s="104"/>
      <c r="I83" s="104"/>
      <c r="J83" s="104" t="str">
        <f>IFERROR(VLOOKUP($A83,'XI-MARKS-DB'!$A$1:$BY$184,26),"")</f>
        <v/>
      </c>
      <c r="K83" s="104"/>
      <c r="L83" s="104"/>
      <c r="M83" s="104" t="str">
        <f>IFERROR(VLOOKUP($A83,'XI-MARKS-DB'!$A$1:$BY$184,36),"")</f>
        <v/>
      </c>
      <c r="N83" s="104"/>
      <c r="O83" s="104"/>
      <c r="P83" s="104" t="str">
        <f>IFERROR(VLOOKUP($A83,'XI-MARKS-DB'!$A$1:$BY$184,46),"")</f>
        <v/>
      </c>
      <c r="Q83" s="104"/>
      <c r="R83" s="104"/>
      <c r="S83" s="104" t="str">
        <f>IFERROR(IF((VLOOKUP($A83,'XI-MARKS-DB'!$A$1:$BY$184,56))=0,"",VLOOKUP($A83,'XI-MARKS-DB'!$A$1:$BY$184,56)),"")</f>
        <v/>
      </c>
      <c r="T83" s="104"/>
      <c r="U83" s="104"/>
      <c r="V83" s="103" t="str">
        <f>IFERROR(VLOOKUP($A83,'XI-MARKS-DB'!$A$1:$BY$184,66),"")</f>
        <v/>
      </c>
      <c r="W83" s="103" t="str">
        <f>IFERROR(VLOOKUP($A83,'XI-MARKS-DB'!$A$1:$BY$184,69),"")</f>
        <v/>
      </c>
    </row>
    <row r="84" spans="1:23" x14ac:dyDescent="0.3">
      <c r="A84" s="103"/>
      <c r="B84" s="103"/>
      <c r="C84" s="46" t="str">
        <f>IFERROR(VLOOKUP($A83,'XI-MARKS-DB'!$A$1:$BY$184,4),"")</f>
        <v/>
      </c>
      <c r="D84" s="46" t="str">
        <f>IFERROR(VLOOKUP($A83,'XI-MARKS-DB'!$A$1:$BY$184,10),"")</f>
        <v/>
      </c>
      <c r="E84" s="46" t="str">
        <f>IFERROR(VLOOKUP($A83,'XI-MARKS-DB'!$A$1:$BY$184,12),"")</f>
        <v/>
      </c>
      <c r="F84" s="46" t="str">
        <f>IFERROR(VLOOKUP($A83,'XI-MARKS-DB'!$A$1:$BY$184,14),"")</f>
        <v/>
      </c>
      <c r="G84" s="46" t="str">
        <f>IFERROR(VLOOKUP($A83,'XI-MARKS-DB'!$A$1:$BY$184,19),"")</f>
        <v/>
      </c>
      <c r="H84" s="46" t="str">
        <f>IFERROR(VLOOKUP($A83,'XI-MARKS-DB'!$A$1:$BY$184,21),"")</f>
        <v/>
      </c>
      <c r="I84" s="46" t="str">
        <f>IFERROR(VLOOKUP($A83,'XI-MARKS-DB'!$A$1:$BY$184,23),"")</f>
        <v/>
      </c>
      <c r="J84" s="46" t="str">
        <f>IFERROR(VLOOKUP($A83,'XI-MARKS-DB'!$A$1:$BY$184,29),"")</f>
        <v/>
      </c>
      <c r="K84" s="46" t="str">
        <f>IFERROR(VLOOKUP($A83,'XI-MARKS-DB'!$A$1:$BY$184,31),"")</f>
        <v/>
      </c>
      <c r="L84" s="46" t="str">
        <f>IFERROR(VLOOKUP($A83,'XI-MARKS-DB'!$A$1:$BY$184,33),"")</f>
        <v/>
      </c>
      <c r="M84" s="46" t="str">
        <f>IFERROR(VLOOKUP($A83,'XI-MARKS-DB'!$A$1:$BY$184,39),"")</f>
        <v/>
      </c>
      <c r="N84" s="46" t="str">
        <f>IFERROR(VLOOKUP($A83,'XI-MARKS-DB'!$A$1:$BY$184,41),"")</f>
        <v/>
      </c>
      <c r="O84" s="46" t="str">
        <f>IFERROR(VLOOKUP($A83,'XI-MARKS-DB'!$A$1:$BY$184,43),"")</f>
        <v/>
      </c>
      <c r="P84" s="46" t="str">
        <f>IFERROR(VLOOKUP($A83,'XI-MARKS-DB'!$A$1:$BY$184,49),"")</f>
        <v/>
      </c>
      <c r="Q84" s="46" t="str">
        <f>IFERROR(VLOOKUP($A83,'XI-MARKS-DB'!$A$1:$BY$184,51),"")</f>
        <v/>
      </c>
      <c r="R84" s="46" t="str">
        <f>IFERROR(VLOOKUP($A83,'XI-MARKS-DB'!$A$1:$BY$184,53),"")</f>
        <v/>
      </c>
      <c r="S84" s="46" t="str">
        <f>IFERROR(IF((VLOOKUP($A83,'XI-MARKS-DB'!$A$1:$BY$184,59))=0,"",VLOOKUP($A83,'XI-MARKS-DB'!$A$1:$BY$184,59)),"")</f>
        <v/>
      </c>
      <c r="T84" s="46" t="str">
        <f>IFERROR(IF((VLOOKUP($A83,'XI-MARKS-DB'!$A$1:$BY$184,61))=0,"",VLOOKUP($A83,'XI-MARKS-DB'!$A$1:$BY$184,61)),"")</f>
        <v/>
      </c>
      <c r="U84" s="46" t="str">
        <f>IFERROR(VLOOKUP($A83,'XI-MARKS-DB'!$A$1:$BY$184,63),"")</f>
        <v/>
      </c>
      <c r="V84" s="103"/>
      <c r="W84" s="103"/>
    </row>
    <row r="85" spans="1:23" x14ac:dyDescent="0.3">
      <c r="A85" s="103" t="str">
        <f>IF(COUNTA('XI-MARKS-DB'!$C$3:$C$277)&gt;A83,A83+1,"")</f>
        <v/>
      </c>
      <c r="B85" s="103" t="str">
        <f>IFERROR(VLOOKUP($A85,'XI-MARKS-DB'!$A$1:$BY$184,3)&amp;" ("&amp;VLOOKUP($A85,'XI-MARKS-DB'!$A$1:$BY$184,2)&amp;")","")</f>
        <v/>
      </c>
      <c r="C85" s="46" t="str">
        <f>IFERROR(VLOOKUP($A85,'XI-MARKS-DB'!$A$1:$BY$184,7),"")</f>
        <v/>
      </c>
      <c r="D85" s="104" t="str">
        <f t="shared" ref="D85" si="80">IF($D86="","",$F$1)</f>
        <v/>
      </c>
      <c r="E85" s="104"/>
      <c r="F85" s="104"/>
      <c r="G85" s="104" t="str">
        <f t="shared" ref="G85" si="81">IF($G86="","",$I$1)</f>
        <v/>
      </c>
      <c r="H85" s="104"/>
      <c r="I85" s="104"/>
      <c r="J85" s="104" t="str">
        <f>IFERROR(VLOOKUP($A85,'XI-MARKS-DB'!$A$1:$BY$184,26),"")</f>
        <v/>
      </c>
      <c r="K85" s="104"/>
      <c r="L85" s="104"/>
      <c r="M85" s="104" t="str">
        <f>IFERROR(VLOOKUP($A85,'XI-MARKS-DB'!$A$1:$BY$184,36),"")</f>
        <v/>
      </c>
      <c r="N85" s="104"/>
      <c r="O85" s="104"/>
      <c r="P85" s="104" t="str">
        <f>IFERROR(VLOOKUP($A85,'XI-MARKS-DB'!$A$1:$BY$184,46),"")</f>
        <v/>
      </c>
      <c r="Q85" s="104"/>
      <c r="R85" s="104"/>
      <c r="S85" s="104" t="str">
        <f>IFERROR(IF((VLOOKUP($A85,'XI-MARKS-DB'!$A$1:$BY$184,56))=0,"",VLOOKUP($A85,'XI-MARKS-DB'!$A$1:$BY$184,56)),"")</f>
        <v/>
      </c>
      <c r="T85" s="104"/>
      <c r="U85" s="104"/>
      <c r="V85" s="103" t="str">
        <f>IFERROR(VLOOKUP($A85,'XI-MARKS-DB'!$A$1:$BY$184,66),"")</f>
        <v/>
      </c>
      <c r="W85" s="103" t="str">
        <f>IFERROR(VLOOKUP($A85,'XI-MARKS-DB'!$A$1:$BY$184,69),"")</f>
        <v/>
      </c>
    </row>
    <row r="86" spans="1:23" x14ac:dyDescent="0.3">
      <c r="A86" s="103"/>
      <c r="B86" s="103"/>
      <c r="C86" s="46" t="str">
        <f>IFERROR(VLOOKUP($A85,'XI-MARKS-DB'!$A$1:$BY$184,4),"")</f>
        <v/>
      </c>
      <c r="D86" s="46" t="str">
        <f>IFERROR(VLOOKUP($A85,'XI-MARKS-DB'!$A$1:$BY$184,10),"")</f>
        <v/>
      </c>
      <c r="E86" s="46" t="str">
        <f>IFERROR(VLOOKUP($A85,'XI-MARKS-DB'!$A$1:$BY$184,12),"")</f>
        <v/>
      </c>
      <c r="F86" s="46" t="str">
        <f>IFERROR(VLOOKUP($A85,'XI-MARKS-DB'!$A$1:$BY$184,14),"")</f>
        <v/>
      </c>
      <c r="G86" s="46" t="str">
        <f>IFERROR(VLOOKUP($A85,'XI-MARKS-DB'!$A$1:$BY$184,19),"")</f>
        <v/>
      </c>
      <c r="H86" s="46" t="str">
        <f>IFERROR(VLOOKUP($A85,'XI-MARKS-DB'!$A$1:$BY$184,21),"")</f>
        <v/>
      </c>
      <c r="I86" s="46" t="str">
        <f>IFERROR(VLOOKUP($A85,'XI-MARKS-DB'!$A$1:$BY$184,23),"")</f>
        <v/>
      </c>
      <c r="J86" s="46" t="str">
        <f>IFERROR(VLOOKUP($A85,'XI-MARKS-DB'!$A$1:$BY$184,29),"")</f>
        <v/>
      </c>
      <c r="K86" s="46" t="str">
        <f>IFERROR(VLOOKUP($A85,'XI-MARKS-DB'!$A$1:$BY$184,31),"")</f>
        <v/>
      </c>
      <c r="L86" s="46" t="str">
        <f>IFERROR(VLOOKUP($A85,'XI-MARKS-DB'!$A$1:$BY$184,33),"")</f>
        <v/>
      </c>
      <c r="M86" s="46" t="str">
        <f>IFERROR(VLOOKUP($A85,'XI-MARKS-DB'!$A$1:$BY$184,39),"")</f>
        <v/>
      </c>
      <c r="N86" s="46" t="str">
        <f>IFERROR(VLOOKUP($A85,'XI-MARKS-DB'!$A$1:$BY$184,41),"")</f>
        <v/>
      </c>
      <c r="O86" s="46" t="str">
        <f>IFERROR(VLOOKUP($A85,'XI-MARKS-DB'!$A$1:$BY$184,43),"")</f>
        <v/>
      </c>
      <c r="P86" s="46" t="str">
        <f>IFERROR(VLOOKUP($A85,'XI-MARKS-DB'!$A$1:$BY$184,49),"")</f>
        <v/>
      </c>
      <c r="Q86" s="46" t="str">
        <f>IFERROR(VLOOKUP($A85,'XI-MARKS-DB'!$A$1:$BY$184,51),"")</f>
        <v/>
      </c>
      <c r="R86" s="46" t="str">
        <f>IFERROR(VLOOKUP($A85,'XI-MARKS-DB'!$A$1:$BY$184,53),"")</f>
        <v/>
      </c>
      <c r="S86" s="46" t="str">
        <f>IFERROR(IF((VLOOKUP($A85,'XI-MARKS-DB'!$A$1:$BY$184,59))=0,"",VLOOKUP($A85,'XI-MARKS-DB'!$A$1:$BY$184,59)),"")</f>
        <v/>
      </c>
      <c r="T86" s="46" t="str">
        <f>IFERROR(IF((VLOOKUP($A85,'XI-MARKS-DB'!$A$1:$BY$184,61))=0,"",VLOOKUP($A85,'XI-MARKS-DB'!$A$1:$BY$184,61)),"")</f>
        <v/>
      </c>
      <c r="U86" s="46" t="str">
        <f>IFERROR(VLOOKUP($A85,'XI-MARKS-DB'!$A$1:$BY$184,63),"")</f>
        <v/>
      </c>
      <c r="V86" s="103"/>
      <c r="W86" s="103"/>
    </row>
    <row r="87" spans="1:23" x14ac:dyDescent="0.3">
      <c r="A87" s="103" t="str">
        <f>IF(COUNTA('XI-MARKS-DB'!$C$3:$C$277)&gt;A85,A85+1,"")</f>
        <v/>
      </c>
      <c r="B87" s="103" t="str">
        <f>IFERROR(VLOOKUP($A87,'XI-MARKS-DB'!$A$1:$BY$184,3)&amp;" ("&amp;VLOOKUP($A87,'XI-MARKS-DB'!$A$1:$BY$184,2)&amp;")","")</f>
        <v/>
      </c>
      <c r="C87" s="46" t="str">
        <f>IFERROR(VLOOKUP($A87,'XI-MARKS-DB'!$A$1:$BY$184,7),"")</f>
        <v/>
      </c>
      <c r="D87" s="104" t="str">
        <f t="shared" ref="D87" si="82">IF($D88="","",$F$1)</f>
        <v/>
      </c>
      <c r="E87" s="104"/>
      <c r="F87" s="104"/>
      <c r="G87" s="104" t="str">
        <f t="shared" ref="G87" si="83">IF($G88="","",$I$1)</f>
        <v/>
      </c>
      <c r="H87" s="104"/>
      <c r="I87" s="104"/>
      <c r="J87" s="104" t="str">
        <f>IFERROR(VLOOKUP($A87,'XI-MARKS-DB'!$A$1:$BY$184,26),"")</f>
        <v/>
      </c>
      <c r="K87" s="104"/>
      <c r="L87" s="104"/>
      <c r="M87" s="104" t="str">
        <f>IFERROR(VLOOKUP($A87,'XI-MARKS-DB'!$A$1:$BY$184,36),"")</f>
        <v/>
      </c>
      <c r="N87" s="104"/>
      <c r="O87" s="104"/>
      <c r="P87" s="104" t="str">
        <f>IFERROR(VLOOKUP($A87,'XI-MARKS-DB'!$A$1:$BY$184,46),"")</f>
        <v/>
      </c>
      <c r="Q87" s="104"/>
      <c r="R87" s="104"/>
      <c r="S87" s="104" t="str">
        <f>IFERROR(IF((VLOOKUP($A87,'XI-MARKS-DB'!$A$1:$BY$184,56))=0,"",VLOOKUP($A87,'XI-MARKS-DB'!$A$1:$BY$184,56)),"")</f>
        <v/>
      </c>
      <c r="T87" s="104"/>
      <c r="U87" s="104"/>
      <c r="V87" s="103" t="str">
        <f>IFERROR(VLOOKUP($A87,'XI-MARKS-DB'!$A$1:$BY$184,66),"")</f>
        <v/>
      </c>
      <c r="W87" s="103" t="str">
        <f>IFERROR(VLOOKUP($A87,'XI-MARKS-DB'!$A$1:$BY$184,69),"")</f>
        <v/>
      </c>
    </row>
    <row r="88" spans="1:23" x14ac:dyDescent="0.3">
      <c r="A88" s="103"/>
      <c r="B88" s="103"/>
      <c r="C88" s="46" t="str">
        <f>IFERROR(VLOOKUP($A87,'XI-MARKS-DB'!$A$1:$BY$184,4),"")</f>
        <v/>
      </c>
      <c r="D88" s="46" t="str">
        <f>IFERROR(VLOOKUP($A87,'XI-MARKS-DB'!$A$1:$BY$184,10),"")</f>
        <v/>
      </c>
      <c r="E88" s="46" t="str">
        <f>IFERROR(VLOOKUP($A87,'XI-MARKS-DB'!$A$1:$BY$184,12),"")</f>
        <v/>
      </c>
      <c r="F88" s="46" t="str">
        <f>IFERROR(VLOOKUP($A87,'XI-MARKS-DB'!$A$1:$BY$184,14),"")</f>
        <v/>
      </c>
      <c r="G88" s="46" t="str">
        <f>IFERROR(VLOOKUP($A87,'XI-MARKS-DB'!$A$1:$BY$184,19),"")</f>
        <v/>
      </c>
      <c r="H88" s="46" t="str">
        <f>IFERROR(VLOOKUP($A87,'XI-MARKS-DB'!$A$1:$BY$184,21),"")</f>
        <v/>
      </c>
      <c r="I88" s="46" t="str">
        <f>IFERROR(VLOOKUP($A87,'XI-MARKS-DB'!$A$1:$BY$184,23),"")</f>
        <v/>
      </c>
      <c r="J88" s="46" t="str">
        <f>IFERROR(VLOOKUP($A87,'XI-MARKS-DB'!$A$1:$BY$184,29),"")</f>
        <v/>
      </c>
      <c r="K88" s="46" t="str">
        <f>IFERROR(VLOOKUP($A87,'XI-MARKS-DB'!$A$1:$BY$184,31),"")</f>
        <v/>
      </c>
      <c r="L88" s="46" t="str">
        <f>IFERROR(VLOOKUP($A87,'XI-MARKS-DB'!$A$1:$BY$184,33),"")</f>
        <v/>
      </c>
      <c r="M88" s="46" t="str">
        <f>IFERROR(VLOOKUP($A87,'XI-MARKS-DB'!$A$1:$BY$184,39),"")</f>
        <v/>
      </c>
      <c r="N88" s="46" t="str">
        <f>IFERROR(VLOOKUP($A87,'XI-MARKS-DB'!$A$1:$BY$184,41),"")</f>
        <v/>
      </c>
      <c r="O88" s="46" t="str">
        <f>IFERROR(VLOOKUP($A87,'XI-MARKS-DB'!$A$1:$BY$184,43),"")</f>
        <v/>
      </c>
      <c r="P88" s="46" t="str">
        <f>IFERROR(VLOOKUP($A87,'XI-MARKS-DB'!$A$1:$BY$184,49),"")</f>
        <v/>
      </c>
      <c r="Q88" s="46" t="str">
        <f>IFERROR(VLOOKUP($A87,'XI-MARKS-DB'!$A$1:$BY$184,51),"")</f>
        <v/>
      </c>
      <c r="R88" s="46" t="str">
        <f>IFERROR(VLOOKUP($A87,'XI-MARKS-DB'!$A$1:$BY$184,53),"")</f>
        <v/>
      </c>
      <c r="S88" s="46" t="str">
        <f>IFERROR(IF((VLOOKUP($A87,'XI-MARKS-DB'!$A$1:$BY$184,59))=0,"",VLOOKUP($A87,'XI-MARKS-DB'!$A$1:$BY$184,59)),"")</f>
        <v/>
      </c>
      <c r="T88" s="46" t="str">
        <f>IFERROR(IF((VLOOKUP($A87,'XI-MARKS-DB'!$A$1:$BY$184,61))=0,"",VLOOKUP($A87,'XI-MARKS-DB'!$A$1:$BY$184,61)),"")</f>
        <v/>
      </c>
      <c r="U88" s="46" t="str">
        <f>IFERROR(VLOOKUP($A87,'XI-MARKS-DB'!$A$1:$BY$184,63),"")</f>
        <v/>
      </c>
      <c r="V88" s="103"/>
      <c r="W88" s="103"/>
    </row>
    <row r="89" spans="1:23" x14ac:dyDescent="0.3">
      <c r="A89" s="103" t="str">
        <f>IF(COUNTA('XI-MARKS-DB'!$C$3:$C$277)&gt;A87,A87+1,"")</f>
        <v/>
      </c>
      <c r="B89" s="103" t="str">
        <f>IFERROR(VLOOKUP($A89,'XI-MARKS-DB'!$A$1:$BY$184,3)&amp;" ("&amp;VLOOKUP($A89,'XI-MARKS-DB'!$A$1:$BY$184,2)&amp;")","")</f>
        <v/>
      </c>
      <c r="C89" s="46" t="str">
        <f>IFERROR(VLOOKUP($A89,'XI-MARKS-DB'!$A$1:$BY$184,7),"")</f>
        <v/>
      </c>
      <c r="D89" s="104" t="str">
        <f t="shared" ref="D89" si="84">IF($D90="","",$F$1)</f>
        <v/>
      </c>
      <c r="E89" s="104"/>
      <c r="F89" s="104"/>
      <c r="G89" s="104" t="str">
        <f t="shared" ref="G89" si="85">IF($G90="","",$I$1)</f>
        <v/>
      </c>
      <c r="H89" s="104"/>
      <c r="I89" s="104"/>
      <c r="J89" s="104" t="str">
        <f>IFERROR(VLOOKUP($A89,'XI-MARKS-DB'!$A$1:$BY$184,26),"")</f>
        <v/>
      </c>
      <c r="K89" s="104"/>
      <c r="L89" s="104"/>
      <c r="M89" s="104" t="str">
        <f>IFERROR(VLOOKUP($A89,'XI-MARKS-DB'!$A$1:$BY$184,36),"")</f>
        <v/>
      </c>
      <c r="N89" s="104"/>
      <c r="O89" s="104"/>
      <c r="P89" s="104" t="str">
        <f>IFERROR(VLOOKUP($A89,'XI-MARKS-DB'!$A$1:$BY$184,46),"")</f>
        <v/>
      </c>
      <c r="Q89" s="104"/>
      <c r="R89" s="104"/>
      <c r="S89" s="104" t="str">
        <f>IFERROR(IF((VLOOKUP($A89,'XI-MARKS-DB'!$A$1:$BY$184,56))=0,"",VLOOKUP($A89,'XI-MARKS-DB'!$A$1:$BY$184,56)),"")</f>
        <v/>
      </c>
      <c r="T89" s="104"/>
      <c r="U89" s="104"/>
      <c r="V89" s="103" t="str">
        <f>IFERROR(VLOOKUP($A89,'XI-MARKS-DB'!$A$1:$BY$184,66),"")</f>
        <v/>
      </c>
      <c r="W89" s="103" t="str">
        <f>IFERROR(VLOOKUP($A89,'XI-MARKS-DB'!$A$1:$BY$184,69),"")</f>
        <v/>
      </c>
    </row>
    <row r="90" spans="1:23" x14ac:dyDescent="0.3">
      <c r="A90" s="103"/>
      <c r="B90" s="103"/>
      <c r="C90" s="46" t="str">
        <f>IFERROR(VLOOKUP($A89,'XI-MARKS-DB'!$A$1:$BY$184,4),"")</f>
        <v/>
      </c>
      <c r="D90" s="46" t="str">
        <f>IFERROR(VLOOKUP($A89,'XI-MARKS-DB'!$A$1:$BY$184,10),"")</f>
        <v/>
      </c>
      <c r="E90" s="46" t="str">
        <f>IFERROR(VLOOKUP($A89,'XI-MARKS-DB'!$A$1:$BY$184,12),"")</f>
        <v/>
      </c>
      <c r="F90" s="46" t="str">
        <f>IFERROR(VLOOKUP($A89,'XI-MARKS-DB'!$A$1:$BY$184,14),"")</f>
        <v/>
      </c>
      <c r="G90" s="46" t="str">
        <f>IFERROR(VLOOKUP($A89,'XI-MARKS-DB'!$A$1:$BY$184,19),"")</f>
        <v/>
      </c>
      <c r="H90" s="46" t="str">
        <f>IFERROR(VLOOKUP($A89,'XI-MARKS-DB'!$A$1:$BY$184,21),"")</f>
        <v/>
      </c>
      <c r="I90" s="46" t="str">
        <f>IFERROR(VLOOKUP($A89,'XI-MARKS-DB'!$A$1:$BY$184,23),"")</f>
        <v/>
      </c>
      <c r="J90" s="46" t="str">
        <f>IFERROR(VLOOKUP($A89,'XI-MARKS-DB'!$A$1:$BY$184,29),"")</f>
        <v/>
      </c>
      <c r="K90" s="46" t="str">
        <f>IFERROR(VLOOKUP($A89,'XI-MARKS-DB'!$A$1:$BY$184,31),"")</f>
        <v/>
      </c>
      <c r="L90" s="46" t="str">
        <f>IFERROR(VLOOKUP($A89,'XI-MARKS-DB'!$A$1:$BY$184,33),"")</f>
        <v/>
      </c>
      <c r="M90" s="46" t="str">
        <f>IFERROR(VLOOKUP($A89,'XI-MARKS-DB'!$A$1:$BY$184,39),"")</f>
        <v/>
      </c>
      <c r="N90" s="46" t="str">
        <f>IFERROR(VLOOKUP($A89,'XI-MARKS-DB'!$A$1:$BY$184,41),"")</f>
        <v/>
      </c>
      <c r="O90" s="46" t="str">
        <f>IFERROR(VLOOKUP($A89,'XI-MARKS-DB'!$A$1:$BY$184,43),"")</f>
        <v/>
      </c>
      <c r="P90" s="46" t="str">
        <f>IFERROR(VLOOKUP($A89,'XI-MARKS-DB'!$A$1:$BY$184,49),"")</f>
        <v/>
      </c>
      <c r="Q90" s="46" t="str">
        <f>IFERROR(VLOOKUP($A89,'XI-MARKS-DB'!$A$1:$BY$184,51),"")</f>
        <v/>
      </c>
      <c r="R90" s="46" t="str">
        <f>IFERROR(VLOOKUP($A89,'XI-MARKS-DB'!$A$1:$BY$184,53),"")</f>
        <v/>
      </c>
      <c r="S90" s="46" t="str">
        <f>IFERROR(IF((VLOOKUP($A89,'XI-MARKS-DB'!$A$1:$BY$184,59))=0,"",VLOOKUP($A89,'XI-MARKS-DB'!$A$1:$BY$184,59)),"")</f>
        <v/>
      </c>
      <c r="T90" s="46" t="str">
        <f>IFERROR(IF((VLOOKUP($A89,'XI-MARKS-DB'!$A$1:$BY$184,61))=0,"",VLOOKUP($A89,'XI-MARKS-DB'!$A$1:$BY$184,61)),"")</f>
        <v/>
      </c>
      <c r="U90" s="46" t="str">
        <f>IFERROR(VLOOKUP($A89,'XI-MARKS-DB'!$A$1:$BY$184,63),"")</f>
        <v/>
      </c>
      <c r="V90" s="103"/>
      <c r="W90" s="103"/>
    </row>
    <row r="91" spans="1:23" x14ac:dyDescent="0.3">
      <c r="A91" s="103" t="str">
        <f>IF(COUNTA('XI-MARKS-DB'!$C$3:$C$277)&gt;A89,A89+1,"")</f>
        <v/>
      </c>
      <c r="B91" s="103" t="str">
        <f>IFERROR(VLOOKUP($A91,'XI-MARKS-DB'!$A$1:$BY$184,3)&amp;" ("&amp;VLOOKUP($A91,'XI-MARKS-DB'!$A$1:$BY$184,2)&amp;")","")</f>
        <v/>
      </c>
      <c r="C91" s="46" t="str">
        <f>IFERROR(VLOOKUP($A91,'XI-MARKS-DB'!$A$1:$BY$184,7),"")</f>
        <v/>
      </c>
      <c r="D91" s="104" t="str">
        <f t="shared" ref="D91" si="86">IF($D92="","",$F$1)</f>
        <v/>
      </c>
      <c r="E91" s="104"/>
      <c r="F91" s="104"/>
      <c r="G91" s="104" t="str">
        <f t="shared" ref="G91" si="87">IF($G92="","",$I$1)</f>
        <v/>
      </c>
      <c r="H91" s="104"/>
      <c r="I91" s="104"/>
      <c r="J91" s="104" t="str">
        <f>IFERROR(VLOOKUP($A91,'XI-MARKS-DB'!$A$1:$BY$184,26),"")</f>
        <v/>
      </c>
      <c r="K91" s="104"/>
      <c r="L91" s="104"/>
      <c r="M91" s="104" t="str">
        <f>IFERROR(VLOOKUP($A91,'XI-MARKS-DB'!$A$1:$BY$184,36),"")</f>
        <v/>
      </c>
      <c r="N91" s="104"/>
      <c r="O91" s="104"/>
      <c r="P91" s="104" t="str">
        <f>IFERROR(VLOOKUP($A91,'XI-MARKS-DB'!$A$1:$BY$184,46),"")</f>
        <v/>
      </c>
      <c r="Q91" s="104"/>
      <c r="R91" s="104"/>
      <c r="S91" s="104" t="str">
        <f>IFERROR(IF((VLOOKUP($A91,'XI-MARKS-DB'!$A$1:$BY$184,56))=0,"",VLOOKUP($A91,'XI-MARKS-DB'!$A$1:$BY$184,56)),"")</f>
        <v/>
      </c>
      <c r="T91" s="104"/>
      <c r="U91" s="104"/>
      <c r="V91" s="103" t="str">
        <f>IFERROR(VLOOKUP($A91,'XI-MARKS-DB'!$A$1:$BY$184,66),"")</f>
        <v/>
      </c>
      <c r="W91" s="103" t="str">
        <f>IFERROR(VLOOKUP($A91,'XI-MARKS-DB'!$A$1:$BY$184,69),"")</f>
        <v/>
      </c>
    </row>
    <row r="92" spans="1:23" x14ac:dyDescent="0.3">
      <c r="A92" s="103"/>
      <c r="B92" s="103"/>
      <c r="C92" s="46" t="str">
        <f>IFERROR(VLOOKUP($A91,'XI-MARKS-DB'!$A$1:$BY$184,4),"")</f>
        <v/>
      </c>
      <c r="D92" s="46" t="str">
        <f>IFERROR(VLOOKUP($A91,'XI-MARKS-DB'!$A$1:$BY$184,10),"")</f>
        <v/>
      </c>
      <c r="E92" s="46" t="str">
        <f>IFERROR(VLOOKUP($A91,'XI-MARKS-DB'!$A$1:$BY$184,12),"")</f>
        <v/>
      </c>
      <c r="F92" s="46" t="str">
        <f>IFERROR(VLOOKUP($A91,'XI-MARKS-DB'!$A$1:$BY$184,14),"")</f>
        <v/>
      </c>
      <c r="G92" s="46" t="str">
        <f>IFERROR(VLOOKUP($A91,'XI-MARKS-DB'!$A$1:$BY$184,19),"")</f>
        <v/>
      </c>
      <c r="H92" s="46" t="str">
        <f>IFERROR(VLOOKUP($A91,'XI-MARKS-DB'!$A$1:$BY$184,21),"")</f>
        <v/>
      </c>
      <c r="I92" s="46" t="str">
        <f>IFERROR(VLOOKUP($A91,'XI-MARKS-DB'!$A$1:$BY$184,23),"")</f>
        <v/>
      </c>
      <c r="J92" s="46" t="str">
        <f>IFERROR(VLOOKUP($A91,'XI-MARKS-DB'!$A$1:$BY$184,29),"")</f>
        <v/>
      </c>
      <c r="K92" s="46" t="str">
        <f>IFERROR(VLOOKUP($A91,'XI-MARKS-DB'!$A$1:$BY$184,31),"")</f>
        <v/>
      </c>
      <c r="L92" s="46" t="str">
        <f>IFERROR(VLOOKUP($A91,'XI-MARKS-DB'!$A$1:$BY$184,33),"")</f>
        <v/>
      </c>
      <c r="M92" s="46" t="str">
        <f>IFERROR(VLOOKUP($A91,'XI-MARKS-DB'!$A$1:$BY$184,39),"")</f>
        <v/>
      </c>
      <c r="N92" s="46" t="str">
        <f>IFERROR(VLOOKUP($A91,'XI-MARKS-DB'!$A$1:$BY$184,41),"")</f>
        <v/>
      </c>
      <c r="O92" s="46" t="str">
        <f>IFERROR(VLOOKUP($A91,'XI-MARKS-DB'!$A$1:$BY$184,43),"")</f>
        <v/>
      </c>
      <c r="P92" s="46" t="str">
        <f>IFERROR(VLOOKUP($A91,'XI-MARKS-DB'!$A$1:$BY$184,49),"")</f>
        <v/>
      </c>
      <c r="Q92" s="46" t="str">
        <f>IFERROR(VLOOKUP($A91,'XI-MARKS-DB'!$A$1:$BY$184,51),"")</f>
        <v/>
      </c>
      <c r="R92" s="46" t="str">
        <f>IFERROR(VLOOKUP($A91,'XI-MARKS-DB'!$A$1:$BY$184,53),"")</f>
        <v/>
      </c>
      <c r="S92" s="46" t="str">
        <f>IFERROR(IF((VLOOKUP($A91,'XI-MARKS-DB'!$A$1:$BY$184,59))=0,"",VLOOKUP($A91,'XI-MARKS-DB'!$A$1:$BY$184,59)),"")</f>
        <v/>
      </c>
      <c r="T92" s="46" t="str">
        <f>IFERROR(IF((VLOOKUP($A91,'XI-MARKS-DB'!$A$1:$BY$184,61))=0,"",VLOOKUP($A91,'XI-MARKS-DB'!$A$1:$BY$184,61)),"")</f>
        <v/>
      </c>
      <c r="U92" s="46" t="str">
        <f>IFERROR(VLOOKUP($A91,'XI-MARKS-DB'!$A$1:$BY$184,63),"")</f>
        <v/>
      </c>
      <c r="V92" s="103"/>
      <c r="W92" s="103"/>
    </row>
    <row r="93" spans="1:23" x14ac:dyDescent="0.3">
      <c r="A93" s="103" t="str">
        <f>IF(COUNTA('XI-MARKS-DB'!$C$3:$C$277)&gt;A91,A91+1,"")</f>
        <v/>
      </c>
      <c r="B93" s="103" t="str">
        <f>IFERROR(VLOOKUP($A93,'XI-MARKS-DB'!$A$1:$BY$184,3)&amp;" ("&amp;VLOOKUP($A93,'XI-MARKS-DB'!$A$1:$BY$184,2)&amp;")","")</f>
        <v/>
      </c>
      <c r="C93" s="46" t="str">
        <f>IFERROR(VLOOKUP($A93,'XI-MARKS-DB'!$A$1:$BY$184,7),"")</f>
        <v/>
      </c>
      <c r="D93" s="104" t="str">
        <f t="shared" ref="D93" si="88">IF($D94="","",$F$1)</f>
        <v/>
      </c>
      <c r="E93" s="104"/>
      <c r="F93" s="104"/>
      <c r="G93" s="104" t="str">
        <f t="shared" ref="G93" si="89">IF($G94="","",$I$1)</f>
        <v/>
      </c>
      <c r="H93" s="104"/>
      <c r="I93" s="104"/>
      <c r="J93" s="104" t="str">
        <f>IFERROR(VLOOKUP($A93,'XI-MARKS-DB'!$A$1:$BY$184,26),"")</f>
        <v/>
      </c>
      <c r="K93" s="104"/>
      <c r="L93" s="104"/>
      <c r="M93" s="104" t="str">
        <f>IFERROR(VLOOKUP($A93,'XI-MARKS-DB'!$A$1:$BY$184,36),"")</f>
        <v/>
      </c>
      <c r="N93" s="104"/>
      <c r="O93" s="104"/>
      <c r="P93" s="104" t="str">
        <f>IFERROR(VLOOKUP($A93,'XI-MARKS-DB'!$A$1:$BY$184,46),"")</f>
        <v/>
      </c>
      <c r="Q93" s="104"/>
      <c r="R93" s="104"/>
      <c r="S93" s="104" t="str">
        <f>IFERROR(IF((VLOOKUP($A93,'XI-MARKS-DB'!$A$1:$BY$184,56))=0,"",VLOOKUP($A93,'XI-MARKS-DB'!$A$1:$BY$184,56)),"")</f>
        <v/>
      </c>
      <c r="T93" s="104"/>
      <c r="U93" s="104"/>
      <c r="V93" s="103" t="str">
        <f>IFERROR(VLOOKUP($A93,'XI-MARKS-DB'!$A$1:$BY$184,66),"")</f>
        <v/>
      </c>
      <c r="W93" s="103" t="str">
        <f>IFERROR(VLOOKUP($A93,'XI-MARKS-DB'!$A$1:$BY$184,69),"")</f>
        <v/>
      </c>
    </row>
    <row r="94" spans="1:23" x14ac:dyDescent="0.3">
      <c r="A94" s="103"/>
      <c r="B94" s="103"/>
      <c r="C94" s="46" t="str">
        <f>IFERROR(VLOOKUP($A93,'XI-MARKS-DB'!$A$1:$BY$184,4),"")</f>
        <v/>
      </c>
      <c r="D94" s="46" t="str">
        <f>IFERROR(VLOOKUP($A93,'XI-MARKS-DB'!$A$1:$BY$184,10),"")</f>
        <v/>
      </c>
      <c r="E94" s="46" t="str">
        <f>IFERROR(VLOOKUP($A93,'XI-MARKS-DB'!$A$1:$BY$184,12),"")</f>
        <v/>
      </c>
      <c r="F94" s="46" t="str">
        <f>IFERROR(VLOOKUP($A93,'XI-MARKS-DB'!$A$1:$BY$184,14),"")</f>
        <v/>
      </c>
      <c r="G94" s="46" t="str">
        <f>IFERROR(VLOOKUP($A93,'XI-MARKS-DB'!$A$1:$BY$184,19),"")</f>
        <v/>
      </c>
      <c r="H94" s="46" t="str">
        <f>IFERROR(VLOOKUP($A93,'XI-MARKS-DB'!$A$1:$BY$184,21),"")</f>
        <v/>
      </c>
      <c r="I94" s="46" t="str">
        <f>IFERROR(VLOOKUP($A93,'XI-MARKS-DB'!$A$1:$BY$184,23),"")</f>
        <v/>
      </c>
      <c r="J94" s="46" t="str">
        <f>IFERROR(VLOOKUP($A93,'XI-MARKS-DB'!$A$1:$BY$184,29),"")</f>
        <v/>
      </c>
      <c r="K94" s="46" t="str">
        <f>IFERROR(VLOOKUP($A93,'XI-MARKS-DB'!$A$1:$BY$184,31),"")</f>
        <v/>
      </c>
      <c r="L94" s="46" t="str">
        <f>IFERROR(VLOOKUP($A93,'XI-MARKS-DB'!$A$1:$BY$184,33),"")</f>
        <v/>
      </c>
      <c r="M94" s="46" t="str">
        <f>IFERROR(VLOOKUP($A93,'XI-MARKS-DB'!$A$1:$BY$184,39),"")</f>
        <v/>
      </c>
      <c r="N94" s="46" t="str">
        <f>IFERROR(VLOOKUP($A93,'XI-MARKS-DB'!$A$1:$BY$184,41),"")</f>
        <v/>
      </c>
      <c r="O94" s="46" t="str">
        <f>IFERROR(VLOOKUP($A93,'XI-MARKS-DB'!$A$1:$BY$184,43),"")</f>
        <v/>
      </c>
      <c r="P94" s="46" t="str">
        <f>IFERROR(VLOOKUP($A93,'XI-MARKS-DB'!$A$1:$BY$184,49),"")</f>
        <v/>
      </c>
      <c r="Q94" s="46" t="str">
        <f>IFERROR(VLOOKUP($A93,'XI-MARKS-DB'!$A$1:$BY$184,51),"")</f>
        <v/>
      </c>
      <c r="R94" s="46" t="str">
        <f>IFERROR(VLOOKUP($A93,'XI-MARKS-DB'!$A$1:$BY$184,53),"")</f>
        <v/>
      </c>
      <c r="S94" s="46" t="str">
        <f>IFERROR(IF((VLOOKUP($A93,'XI-MARKS-DB'!$A$1:$BY$184,59))=0,"",VLOOKUP($A93,'XI-MARKS-DB'!$A$1:$BY$184,59)),"")</f>
        <v/>
      </c>
      <c r="T94" s="46" t="str">
        <f>IFERROR(IF((VLOOKUP($A93,'XI-MARKS-DB'!$A$1:$BY$184,61))=0,"",VLOOKUP($A93,'XI-MARKS-DB'!$A$1:$BY$184,61)),"")</f>
        <v/>
      </c>
      <c r="U94" s="46" t="str">
        <f>IFERROR(VLOOKUP($A93,'XI-MARKS-DB'!$A$1:$BY$184,63),"")</f>
        <v/>
      </c>
      <c r="V94" s="103"/>
      <c r="W94" s="103"/>
    </row>
    <row r="95" spans="1:23" x14ac:dyDescent="0.3">
      <c r="A95" s="103" t="str">
        <f>IF(COUNTA('XI-MARKS-DB'!$C$3:$C$277)&gt;A93,A93+1,"")</f>
        <v/>
      </c>
      <c r="B95" s="103" t="str">
        <f>IFERROR(VLOOKUP($A95,'XI-MARKS-DB'!$A$1:$BY$184,3)&amp;" ("&amp;VLOOKUP($A95,'XI-MARKS-DB'!$A$1:$BY$184,2)&amp;")","")</f>
        <v/>
      </c>
      <c r="C95" s="46" t="str">
        <f>IFERROR(VLOOKUP($A95,'XI-MARKS-DB'!$A$1:$BY$184,7),"")</f>
        <v/>
      </c>
      <c r="D95" s="104" t="str">
        <f t="shared" ref="D95" si="90">IF($D96="","",$F$1)</f>
        <v/>
      </c>
      <c r="E95" s="104"/>
      <c r="F95" s="104"/>
      <c r="G95" s="104" t="str">
        <f t="shared" ref="G95" si="91">IF($G96="","",$I$1)</f>
        <v/>
      </c>
      <c r="H95" s="104"/>
      <c r="I95" s="104"/>
      <c r="J95" s="104" t="str">
        <f>IFERROR(VLOOKUP($A95,'XI-MARKS-DB'!$A$1:$BY$184,26),"")</f>
        <v/>
      </c>
      <c r="K95" s="104"/>
      <c r="L95" s="104"/>
      <c r="M95" s="104" t="str">
        <f>IFERROR(VLOOKUP($A95,'XI-MARKS-DB'!$A$1:$BY$184,36),"")</f>
        <v/>
      </c>
      <c r="N95" s="104"/>
      <c r="O95" s="104"/>
      <c r="P95" s="104" t="str">
        <f>IFERROR(VLOOKUP($A95,'XI-MARKS-DB'!$A$1:$BY$184,46),"")</f>
        <v/>
      </c>
      <c r="Q95" s="104"/>
      <c r="R95" s="104"/>
      <c r="S95" s="104" t="str">
        <f>IFERROR(IF((VLOOKUP($A95,'XI-MARKS-DB'!$A$1:$BY$184,56))=0,"",VLOOKUP($A95,'XI-MARKS-DB'!$A$1:$BY$184,56)),"")</f>
        <v/>
      </c>
      <c r="T95" s="104"/>
      <c r="U95" s="104"/>
      <c r="V95" s="103" t="str">
        <f>IFERROR(VLOOKUP($A95,'XI-MARKS-DB'!$A$1:$BY$184,66),"")</f>
        <v/>
      </c>
      <c r="W95" s="103" t="str">
        <f>IFERROR(VLOOKUP($A95,'XI-MARKS-DB'!$A$1:$BY$184,69),"")</f>
        <v/>
      </c>
    </row>
    <row r="96" spans="1:23" x14ac:dyDescent="0.3">
      <c r="A96" s="103"/>
      <c r="B96" s="103"/>
      <c r="C96" s="46" t="str">
        <f>IFERROR(VLOOKUP($A95,'XI-MARKS-DB'!$A$1:$BY$184,4),"")</f>
        <v/>
      </c>
      <c r="D96" s="46" t="str">
        <f>IFERROR(VLOOKUP($A95,'XI-MARKS-DB'!$A$1:$BY$184,10),"")</f>
        <v/>
      </c>
      <c r="E96" s="46" t="str">
        <f>IFERROR(VLOOKUP($A95,'XI-MARKS-DB'!$A$1:$BY$184,12),"")</f>
        <v/>
      </c>
      <c r="F96" s="46" t="str">
        <f>IFERROR(VLOOKUP($A95,'XI-MARKS-DB'!$A$1:$BY$184,14),"")</f>
        <v/>
      </c>
      <c r="G96" s="46" t="str">
        <f>IFERROR(VLOOKUP($A95,'XI-MARKS-DB'!$A$1:$BY$184,19),"")</f>
        <v/>
      </c>
      <c r="H96" s="46" t="str">
        <f>IFERROR(VLOOKUP($A95,'XI-MARKS-DB'!$A$1:$BY$184,21),"")</f>
        <v/>
      </c>
      <c r="I96" s="46" t="str">
        <f>IFERROR(VLOOKUP($A95,'XI-MARKS-DB'!$A$1:$BY$184,23),"")</f>
        <v/>
      </c>
      <c r="J96" s="46" t="str">
        <f>IFERROR(VLOOKUP($A95,'XI-MARKS-DB'!$A$1:$BY$184,29),"")</f>
        <v/>
      </c>
      <c r="K96" s="46" t="str">
        <f>IFERROR(VLOOKUP($A95,'XI-MARKS-DB'!$A$1:$BY$184,31),"")</f>
        <v/>
      </c>
      <c r="L96" s="46" t="str">
        <f>IFERROR(VLOOKUP($A95,'XI-MARKS-DB'!$A$1:$BY$184,33),"")</f>
        <v/>
      </c>
      <c r="M96" s="46" t="str">
        <f>IFERROR(VLOOKUP($A95,'XI-MARKS-DB'!$A$1:$BY$184,39),"")</f>
        <v/>
      </c>
      <c r="N96" s="46" t="str">
        <f>IFERROR(VLOOKUP($A95,'XI-MARKS-DB'!$A$1:$BY$184,41),"")</f>
        <v/>
      </c>
      <c r="O96" s="46" t="str">
        <f>IFERROR(VLOOKUP($A95,'XI-MARKS-DB'!$A$1:$BY$184,43),"")</f>
        <v/>
      </c>
      <c r="P96" s="46" t="str">
        <f>IFERROR(VLOOKUP($A95,'XI-MARKS-DB'!$A$1:$BY$184,49),"")</f>
        <v/>
      </c>
      <c r="Q96" s="46" t="str">
        <f>IFERROR(VLOOKUP($A95,'XI-MARKS-DB'!$A$1:$BY$184,51),"")</f>
        <v/>
      </c>
      <c r="R96" s="46" t="str">
        <f>IFERROR(VLOOKUP($A95,'XI-MARKS-DB'!$A$1:$BY$184,53),"")</f>
        <v/>
      </c>
      <c r="S96" s="46" t="str">
        <f>IFERROR(IF((VLOOKUP($A95,'XI-MARKS-DB'!$A$1:$BY$184,59))=0,"",VLOOKUP($A95,'XI-MARKS-DB'!$A$1:$BY$184,59)),"")</f>
        <v/>
      </c>
      <c r="T96" s="46" t="str">
        <f>IFERROR(IF((VLOOKUP($A95,'XI-MARKS-DB'!$A$1:$BY$184,61))=0,"",VLOOKUP($A95,'XI-MARKS-DB'!$A$1:$BY$184,61)),"")</f>
        <v/>
      </c>
      <c r="U96" s="46" t="str">
        <f>IFERROR(VLOOKUP($A95,'XI-MARKS-DB'!$A$1:$BY$184,63),"")</f>
        <v/>
      </c>
      <c r="V96" s="103"/>
      <c r="W96" s="103"/>
    </row>
    <row r="97" spans="1:23" x14ac:dyDescent="0.3">
      <c r="A97" s="103" t="str">
        <f>IF(COUNTA('XI-MARKS-DB'!$C$3:$C$277)&gt;A95,A95+1,"")</f>
        <v/>
      </c>
      <c r="B97" s="103" t="str">
        <f>IFERROR(VLOOKUP($A97,'XI-MARKS-DB'!$A$1:$BY$184,3)&amp;" ("&amp;VLOOKUP($A97,'XI-MARKS-DB'!$A$1:$BY$184,2)&amp;")","")</f>
        <v/>
      </c>
      <c r="C97" s="46" t="str">
        <f>IFERROR(VLOOKUP($A97,'XI-MARKS-DB'!$A$1:$BY$184,7),"")</f>
        <v/>
      </c>
      <c r="D97" s="104" t="str">
        <f t="shared" ref="D97" si="92">IF($D98="","",$F$1)</f>
        <v/>
      </c>
      <c r="E97" s="104"/>
      <c r="F97" s="104"/>
      <c r="G97" s="104" t="str">
        <f t="shared" ref="G97" si="93">IF($G98="","",$I$1)</f>
        <v/>
      </c>
      <c r="H97" s="104"/>
      <c r="I97" s="104"/>
      <c r="J97" s="104" t="str">
        <f>IFERROR(VLOOKUP($A97,'XI-MARKS-DB'!$A$1:$BY$184,26),"")</f>
        <v/>
      </c>
      <c r="K97" s="104"/>
      <c r="L97" s="104"/>
      <c r="M97" s="104" t="str">
        <f>IFERROR(VLOOKUP($A97,'XI-MARKS-DB'!$A$1:$BY$184,36),"")</f>
        <v/>
      </c>
      <c r="N97" s="104"/>
      <c r="O97" s="104"/>
      <c r="P97" s="104" t="str">
        <f>IFERROR(VLOOKUP($A97,'XI-MARKS-DB'!$A$1:$BY$184,46),"")</f>
        <v/>
      </c>
      <c r="Q97" s="104"/>
      <c r="R97" s="104"/>
      <c r="S97" s="104" t="str">
        <f>IFERROR(IF((VLOOKUP($A97,'XI-MARKS-DB'!$A$1:$BY$184,56))=0,"",VLOOKUP($A97,'XI-MARKS-DB'!$A$1:$BY$184,56)),"")</f>
        <v/>
      </c>
      <c r="T97" s="104"/>
      <c r="U97" s="104"/>
      <c r="V97" s="103" t="str">
        <f>IFERROR(VLOOKUP($A97,'XI-MARKS-DB'!$A$1:$BY$184,66),"")</f>
        <v/>
      </c>
      <c r="W97" s="103" t="str">
        <f>IFERROR(VLOOKUP($A97,'XI-MARKS-DB'!$A$1:$BY$184,69),"")</f>
        <v/>
      </c>
    </row>
    <row r="98" spans="1:23" x14ac:dyDescent="0.3">
      <c r="A98" s="103"/>
      <c r="B98" s="103"/>
      <c r="C98" s="46" t="str">
        <f>IFERROR(VLOOKUP($A97,'XI-MARKS-DB'!$A$1:$BY$184,4),"")</f>
        <v/>
      </c>
      <c r="D98" s="46" t="str">
        <f>IFERROR(VLOOKUP($A97,'XI-MARKS-DB'!$A$1:$BY$184,10),"")</f>
        <v/>
      </c>
      <c r="E98" s="46" t="str">
        <f>IFERROR(VLOOKUP($A97,'XI-MARKS-DB'!$A$1:$BY$184,12),"")</f>
        <v/>
      </c>
      <c r="F98" s="46" t="str">
        <f>IFERROR(VLOOKUP($A97,'XI-MARKS-DB'!$A$1:$BY$184,14),"")</f>
        <v/>
      </c>
      <c r="G98" s="46" t="str">
        <f>IFERROR(VLOOKUP($A97,'XI-MARKS-DB'!$A$1:$BY$184,19),"")</f>
        <v/>
      </c>
      <c r="H98" s="46" t="str">
        <f>IFERROR(VLOOKUP($A97,'XI-MARKS-DB'!$A$1:$BY$184,21),"")</f>
        <v/>
      </c>
      <c r="I98" s="46" t="str">
        <f>IFERROR(VLOOKUP($A97,'XI-MARKS-DB'!$A$1:$BY$184,23),"")</f>
        <v/>
      </c>
      <c r="J98" s="46" t="str">
        <f>IFERROR(VLOOKUP($A97,'XI-MARKS-DB'!$A$1:$BY$184,29),"")</f>
        <v/>
      </c>
      <c r="K98" s="46" t="str">
        <f>IFERROR(VLOOKUP($A97,'XI-MARKS-DB'!$A$1:$BY$184,31),"")</f>
        <v/>
      </c>
      <c r="L98" s="46" t="str">
        <f>IFERROR(VLOOKUP($A97,'XI-MARKS-DB'!$A$1:$BY$184,33),"")</f>
        <v/>
      </c>
      <c r="M98" s="46" t="str">
        <f>IFERROR(VLOOKUP($A97,'XI-MARKS-DB'!$A$1:$BY$184,39),"")</f>
        <v/>
      </c>
      <c r="N98" s="46" t="str">
        <f>IFERROR(VLOOKUP($A97,'XI-MARKS-DB'!$A$1:$BY$184,41),"")</f>
        <v/>
      </c>
      <c r="O98" s="46" t="str">
        <f>IFERROR(VLOOKUP($A97,'XI-MARKS-DB'!$A$1:$BY$184,43),"")</f>
        <v/>
      </c>
      <c r="P98" s="46" t="str">
        <f>IFERROR(VLOOKUP($A97,'XI-MARKS-DB'!$A$1:$BY$184,49),"")</f>
        <v/>
      </c>
      <c r="Q98" s="46" t="str">
        <f>IFERROR(VLOOKUP($A97,'XI-MARKS-DB'!$A$1:$BY$184,51),"")</f>
        <v/>
      </c>
      <c r="R98" s="46" t="str">
        <f>IFERROR(VLOOKUP($A97,'XI-MARKS-DB'!$A$1:$BY$184,53),"")</f>
        <v/>
      </c>
      <c r="S98" s="46" t="str">
        <f>IFERROR(IF((VLOOKUP($A97,'XI-MARKS-DB'!$A$1:$BY$184,59))=0,"",VLOOKUP($A97,'XI-MARKS-DB'!$A$1:$BY$184,59)),"")</f>
        <v/>
      </c>
      <c r="T98" s="46" t="str">
        <f>IFERROR(IF((VLOOKUP($A97,'XI-MARKS-DB'!$A$1:$BY$184,61))=0,"",VLOOKUP($A97,'XI-MARKS-DB'!$A$1:$BY$184,61)),"")</f>
        <v/>
      </c>
      <c r="U98" s="46" t="str">
        <f>IFERROR(VLOOKUP($A97,'XI-MARKS-DB'!$A$1:$BY$184,63),"")</f>
        <v/>
      </c>
      <c r="V98" s="103"/>
      <c r="W98" s="103"/>
    </row>
    <row r="99" spans="1:23" x14ac:dyDescent="0.3">
      <c r="A99" s="103" t="str">
        <f>IF(COUNTA('XI-MARKS-DB'!$C$3:$C$277)&gt;A97,A97+1,"")</f>
        <v/>
      </c>
      <c r="B99" s="103" t="str">
        <f>IFERROR(VLOOKUP($A99,'XI-MARKS-DB'!$A$1:$BY$184,3)&amp;" ("&amp;VLOOKUP($A99,'XI-MARKS-DB'!$A$1:$BY$184,2)&amp;")","")</f>
        <v/>
      </c>
      <c r="C99" s="46" t="str">
        <f>IFERROR(VLOOKUP($A99,'XI-MARKS-DB'!$A$1:$BY$184,7),"")</f>
        <v/>
      </c>
      <c r="D99" s="104" t="str">
        <f t="shared" ref="D99" si="94">IF($D100="","",$F$1)</f>
        <v/>
      </c>
      <c r="E99" s="104"/>
      <c r="F99" s="104"/>
      <c r="G99" s="104" t="str">
        <f t="shared" ref="G99" si="95">IF($G100="","",$I$1)</f>
        <v/>
      </c>
      <c r="H99" s="104"/>
      <c r="I99" s="104"/>
      <c r="J99" s="104" t="str">
        <f>IFERROR(VLOOKUP($A99,'XI-MARKS-DB'!$A$1:$BY$184,26),"")</f>
        <v/>
      </c>
      <c r="K99" s="104"/>
      <c r="L99" s="104"/>
      <c r="M99" s="104" t="str">
        <f>IFERROR(VLOOKUP($A99,'XI-MARKS-DB'!$A$1:$BY$184,36),"")</f>
        <v/>
      </c>
      <c r="N99" s="104"/>
      <c r="O99" s="104"/>
      <c r="P99" s="104" t="str">
        <f>IFERROR(VLOOKUP($A99,'XI-MARKS-DB'!$A$1:$BY$184,46),"")</f>
        <v/>
      </c>
      <c r="Q99" s="104"/>
      <c r="R99" s="104"/>
      <c r="S99" s="104" t="str">
        <f>IFERROR(IF((VLOOKUP($A99,'XI-MARKS-DB'!$A$1:$BY$184,56))=0,"",VLOOKUP($A99,'XI-MARKS-DB'!$A$1:$BY$184,56)),"")</f>
        <v/>
      </c>
      <c r="T99" s="104"/>
      <c r="U99" s="104"/>
      <c r="V99" s="103" t="str">
        <f>IFERROR(VLOOKUP($A99,'XI-MARKS-DB'!$A$1:$BY$184,66),"")</f>
        <v/>
      </c>
      <c r="W99" s="103" t="str">
        <f>IFERROR(VLOOKUP($A99,'XI-MARKS-DB'!$A$1:$BY$184,69),"")</f>
        <v/>
      </c>
    </row>
    <row r="100" spans="1:23" x14ac:dyDescent="0.3">
      <c r="A100" s="103"/>
      <c r="B100" s="103"/>
      <c r="C100" s="46" t="str">
        <f>IFERROR(VLOOKUP($A99,'XI-MARKS-DB'!$A$1:$BY$184,4),"")</f>
        <v/>
      </c>
      <c r="D100" s="46" t="str">
        <f>IFERROR(VLOOKUP($A99,'XI-MARKS-DB'!$A$1:$BY$184,10),"")</f>
        <v/>
      </c>
      <c r="E100" s="46" t="str">
        <f>IFERROR(VLOOKUP($A99,'XI-MARKS-DB'!$A$1:$BY$184,12),"")</f>
        <v/>
      </c>
      <c r="F100" s="46" t="str">
        <f>IFERROR(VLOOKUP($A99,'XI-MARKS-DB'!$A$1:$BY$184,14),"")</f>
        <v/>
      </c>
      <c r="G100" s="46" t="str">
        <f>IFERROR(VLOOKUP($A99,'XI-MARKS-DB'!$A$1:$BY$184,19),"")</f>
        <v/>
      </c>
      <c r="H100" s="46" t="str">
        <f>IFERROR(VLOOKUP($A99,'XI-MARKS-DB'!$A$1:$BY$184,21),"")</f>
        <v/>
      </c>
      <c r="I100" s="46" t="str">
        <f>IFERROR(VLOOKUP($A99,'XI-MARKS-DB'!$A$1:$BY$184,23),"")</f>
        <v/>
      </c>
      <c r="J100" s="46" t="str">
        <f>IFERROR(VLOOKUP($A99,'XI-MARKS-DB'!$A$1:$BY$184,29),"")</f>
        <v/>
      </c>
      <c r="K100" s="46" t="str">
        <f>IFERROR(VLOOKUP($A99,'XI-MARKS-DB'!$A$1:$BY$184,31),"")</f>
        <v/>
      </c>
      <c r="L100" s="46" t="str">
        <f>IFERROR(VLOOKUP($A99,'XI-MARKS-DB'!$A$1:$BY$184,33),"")</f>
        <v/>
      </c>
      <c r="M100" s="46" t="str">
        <f>IFERROR(VLOOKUP($A99,'XI-MARKS-DB'!$A$1:$BY$184,39),"")</f>
        <v/>
      </c>
      <c r="N100" s="46" t="str">
        <f>IFERROR(VLOOKUP($A99,'XI-MARKS-DB'!$A$1:$BY$184,41),"")</f>
        <v/>
      </c>
      <c r="O100" s="46" t="str">
        <f>IFERROR(VLOOKUP($A99,'XI-MARKS-DB'!$A$1:$BY$184,43),"")</f>
        <v/>
      </c>
      <c r="P100" s="46" t="str">
        <f>IFERROR(VLOOKUP($A99,'XI-MARKS-DB'!$A$1:$BY$184,49),"")</f>
        <v/>
      </c>
      <c r="Q100" s="46" t="str">
        <f>IFERROR(VLOOKUP($A99,'XI-MARKS-DB'!$A$1:$BY$184,51),"")</f>
        <v/>
      </c>
      <c r="R100" s="46" t="str">
        <f>IFERROR(VLOOKUP($A99,'XI-MARKS-DB'!$A$1:$BY$184,53),"")</f>
        <v/>
      </c>
      <c r="S100" s="46" t="str">
        <f>IFERROR(IF((VLOOKUP($A99,'XI-MARKS-DB'!$A$1:$BY$184,59))=0,"",VLOOKUP($A99,'XI-MARKS-DB'!$A$1:$BY$184,59)),"")</f>
        <v/>
      </c>
      <c r="T100" s="46" t="str">
        <f>IFERROR(IF((VLOOKUP($A99,'XI-MARKS-DB'!$A$1:$BY$184,61))=0,"",VLOOKUP($A99,'XI-MARKS-DB'!$A$1:$BY$184,61)),"")</f>
        <v/>
      </c>
      <c r="U100" s="46" t="str">
        <f>IFERROR(VLOOKUP($A99,'XI-MARKS-DB'!$A$1:$BY$184,63),"")</f>
        <v/>
      </c>
      <c r="V100" s="103"/>
      <c r="W100" s="103"/>
    </row>
    <row r="101" spans="1:23" x14ac:dyDescent="0.3">
      <c r="A101" s="103" t="str">
        <f>IF(COUNTA('XI-MARKS-DB'!$C$3:$C$277)&gt;A99,A99+1,"")</f>
        <v/>
      </c>
      <c r="B101" s="103" t="str">
        <f>IFERROR(VLOOKUP($A101,'XI-MARKS-DB'!$A$1:$BY$184,3)&amp;" ("&amp;VLOOKUP($A101,'XI-MARKS-DB'!$A$1:$BY$184,2)&amp;")","")</f>
        <v/>
      </c>
      <c r="C101" s="46" t="str">
        <f>IFERROR(VLOOKUP($A101,'XI-MARKS-DB'!$A$1:$BY$184,7),"")</f>
        <v/>
      </c>
      <c r="D101" s="104" t="str">
        <f t="shared" ref="D101" si="96">IF($D102="","",$F$1)</f>
        <v/>
      </c>
      <c r="E101" s="104"/>
      <c r="F101" s="104"/>
      <c r="G101" s="104" t="str">
        <f t="shared" ref="G101" si="97">IF($G102="","",$I$1)</f>
        <v/>
      </c>
      <c r="H101" s="104"/>
      <c r="I101" s="104"/>
      <c r="J101" s="104" t="str">
        <f>IFERROR(VLOOKUP($A101,'XI-MARKS-DB'!$A$1:$BY$184,26),"")</f>
        <v/>
      </c>
      <c r="K101" s="104"/>
      <c r="L101" s="104"/>
      <c r="M101" s="104" t="str">
        <f>IFERROR(VLOOKUP($A101,'XI-MARKS-DB'!$A$1:$BY$184,36),"")</f>
        <v/>
      </c>
      <c r="N101" s="104"/>
      <c r="O101" s="104"/>
      <c r="P101" s="104" t="str">
        <f>IFERROR(VLOOKUP($A101,'XI-MARKS-DB'!$A$1:$BY$184,46),"")</f>
        <v/>
      </c>
      <c r="Q101" s="104"/>
      <c r="R101" s="104"/>
      <c r="S101" s="104" t="str">
        <f>IFERROR(IF((VLOOKUP($A101,'XI-MARKS-DB'!$A$1:$BY$184,56))=0,"",VLOOKUP($A101,'XI-MARKS-DB'!$A$1:$BY$184,56)),"")</f>
        <v/>
      </c>
      <c r="T101" s="104"/>
      <c r="U101" s="104"/>
      <c r="V101" s="103" t="str">
        <f>IFERROR(VLOOKUP($A101,'XI-MARKS-DB'!$A$1:$BY$184,66),"")</f>
        <v/>
      </c>
      <c r="W101" s="103" t="str">
        <f>IFERROR(VLOOKUP($A101,'XI-MARKS-DB'!$A$1:$BY$184,69),"")</f>
        <v/>
      </c>
    </row>
    <row r="102" spans="1:23" x14ac:dyDescent="0.3">
      <c r="A102" s="103"/>
      <c r="B102" s="103"/>
      <c r="C102" s="46" t="str">
        <f>IFERROR(VLOOKUP($A101,'XI-MARKS-DB'!$A$1:$BY$184,4),"")</f>
        <v/>
      </c>
      <c r="D102" s="46" t="str">
        <f>IFERROR(VLOOKUP($A101,'XI-MARKS-DB'!$A$1:$BY$184,10),"")</f>
        <v/>
      </c>
      <c r="E102" s="46" t="str">
        <f>IFERROR(VLOOKUP($A101,'XI-MARKS-DB'!$A$1:$BY$184,12),"")</f>
        <v/>
      </c>
      <c r="F102" s="46" t="str">
        <f>IFERROR(VLOOKUP($A101,'XI-MARKS-DB'!$A$1:$BY$184,14),"")</f>
        <v/>
      </c>
      <c r="G102" s="46" t="str">
        <f>IFERROR(VLOOKUP($A101,'XI-MARKS-DB'!$A$1:$BY$184,19),"")</f>
        <v/>
      </c>
      <c r="H102" s="46" t="str">
        <f>IFERROR(VLOOKUP($A101,'XI-MARKS-DB'!$A$1:$BY$184,21),"")</f>
        <v/>
      </c>
      <c r="I102" s="46" t="str">
        <f>IFERROR(VLOOKUP($A101,'XI-MARKS-DB'!$A$1:$BY$184,23),"")</f>
        <v/>
      </c>
      <c r="J102" s="46" t="str">
        <f>IFERROR(VLOOKUP($A101,'XI-MARKS-DB'!$A$1:$BY$184,29),"")</f>
        <v/>
      </c>
      <c r="K102" s="46" t="str">
        <f>IFERROR(VLOOKUP($A101,'XI-MARKS-DB'!$A$1:$BY$184,31),"")</f>
        <v/>
      </c>
      <c r="L102" s="46" t="str">
        <f>IFERROR(VLOOKUP($A101,'XI-MARKS-DB'!$A$1:$BY$184,33),"")</f>
        <v/>
      </c>
      <c r="M102" s="46" t="str">
        <f>IFERROR(VLOOKUP($A101,'XI-MARKS-DB'!$A$1:$BY$184,39),"")</f>
        <v/>
      </c>
      <c r="N102" s="46" t="str">
        <f>IFERROR(VLOOKUP($A101,'XI-MARKS-DB'!$A$1:$BY$184,41),"")</f>
        <v/>
      </c>
      <c r="O102" s="46" t="str">
        <f>IFERROR(VLOOKUP($A101,'XI-MARKS-DB'!$A$1:$BY$184,43),"")</f>
        <v/>
      </c>
      <c r="P102" s="46" t="str">
        <f>IFERROR(VLOOKUP($A101,'XI-MARKS-DB'!$A$1:$BY$184,49),"")</f>
        <v/>
      </c>
      <c r="Q102" s="46" t="str">
        <f>IFERROR(VLOOKUP($A101,'XI-MARKS-DB'!$A$1:$BY$184,51),"")</f>
        <v/>
      </c>
      <c r="R102" s="46" t="str">
        <f>IFERROR(VLOOKUP($A101,'XI-MARKS-DB'!$A$1:$BY$184,53),"")</f>
        <v/>
      </c>
      <c r="S102" s="46" t="str">
        <f>IFERROR(IF((VLOOKUP($A101,'XI-MARKS-DB'!$A$1:$BY$184,59))=0,"",VLOOKUP($A101,'XI-MARKS-DB'!$A$1:$BY$184,59)),"")</f>
        <v/>
      </c>
      <c r="T102" s="46" t="str">
        <f>IFERROR(IF((VLOOKUP($A101,'XI-MARKS-DB'!$A$1:$BY$184,61))=0,"",VLOOKUP($A101,'XI-MARKS-DB'!$A$1:$BY$184,61)),"")</f>
        <v/>
      </c>
      <c r="U102" s="46" t="str">
        <f>IFERROR(VLOOKUP($A101,'XI-MARKS-DB'!$A$1:$BY$184,63),"")</f>
        <v/>
      </c>
      <c r="V102" s="103"/>
      <c r="W102" s="103"/>
    </row>
    <row r="103" spans="1:23" x14ac:dyDescent="0.3">
      <c r="A103" s="103" t="str">
        <f>IF(COUNTA('XI-MARKS-DB'!$C$3:$C$277)&gt;A101,A101+1,"")</f>
        <v/>
      </c>
      <c r="B103" s="103" t="str">
        <f>IFERROR(VLOOKUP($A103,'XI-MARKS-DB'!$A$1:$BY$184,3)&amp;" ("&amp;VLOOKUP($A103,'XI-MARKS-DB'!$A$1:$BY$184,2)&amp;")","")</f>
        <v/>
      </c>
      <c r="C103" s="46" t="str">
        <f>IFERROR(VLOOKUP($A103,'XI-MARKS-DB'!$A$1:$BY$184,7),"")</f>
        <v/>
      </c>
      <c r="D103" s="104" t="str">
        <f t="shared" ref="D103" si="98">IF($D104="","",$F$1)</f>
        <v/>
      </c>
      <c r="E103" s="104"/>
      <c r="F103" s="104"/>
      <c r="G103" s="104" t="str">
        <f t="shared" ref="G103" si="99">IF($G104="","",$I$1)</f>
        <v/>
      </c>
      <c r="H103" s="104"/>
      <c r="I103" s="104"/>
      <c r="J103" s="104" t="str">
        <f>IFERROR(VLOOKUP($A103,'XI-MARKS-DB'!$A$1:$BY$184,26),"")</f>
        <v/>
      </c>
      <c r="K103" s="104"/>
      <c r="L103" s="104"/>
      <c r="M103" s="104" t="str">
        <f>IFERROR(VLOOKUP($A103,'XI-MARKS-DB'!$A$1:$BY$184,36),"")</f>
        <v/>
      </c>
      <c r="N103" s="104"/>
      <c r="O103" s="104"/>
      <c r="P103" s="104" t="str">
        <f>IFERROR(VLOOKUP($A103,'XI-MARKS-DB'!$A$1:$BY$184,46),"")</f>
        <v/>
      </c>
      <c r="Q103" s="104"/>
      <c r="R103" s="104"/>
      <c r="S103" s="104" t="str">
        <f>IFERROR(IF((VLOOKUP($A103,'XI-MARKS-DB'!$A$1:$BY$184,56))=0,"",VLOOKUP($A103,'XI-MARKS-DB'!$A$1:$BY$184,56)),"")</f>
        <v/>
      </c>
      <c r="T103" s="104"/>
      <c r="U103" s="104"/>
      <c r="V103" s="103" t="str">
        <f>IFERROR(VLOOKUP($A103,'XI-MARKS-DB'!$A$1:$BY$184,66),"")</f>
        <v/>
      </c>
      <c r="W103" s="103" t="str">
        <f>IFERROR(VLOOKUP($A103,'XI-MARKS-DB'!$A$1:$BY$184,69),"")</f>
        <v/>
      </c>
    </row>
    <row r="104" spans="1:23" x14ac:dyDescent="0.3">
      <c r="A104" s="103"/>
      <c r="B104" s="103"/>
      <c r="C104" s="46" t="str">
        <f>IFERROR(VLOOKUP($A103,'XI-MARKS-DB'!$A$1:$BY$184,4),"")</f>
        <v/>
      </c>
      <c r="D104" s="46" t="str">
        <f>IFERROR(VLOOKUP($A103,'XI-MARKS-DB'!$A$1:$BY$184,10),"")</f>
        <v/>
      </c>
      <c r="E104" s="46" t="str">
        <f>IFERROR(VLOOKUP($A103,'XI-MARKS-DB'!$A$1:$BY$184,12),"")</f>
        <v/>
      </c>
      <c r="F104" s="46" t="str">
        <f>IFERROR(VLOOKUP($A103,'XI-MARKS-DB'!$A$1:$BY$184,14),"")</f>
        <v/>
      </c>
      <c r="G104" s="46" t="str">
        <f>IFERROR(VLOOKUP($A103,'XI-MARKS-DB'!$A$1:$BY$184,19),"")</f>
        <v/>
      </c>
      <c r="H104" s="46" t="str">
        <f>IFERROR(VLOOKUP($A103,'XI-MARKS-DB'!$A$1:$BY$184,21),"")</f>
        <v/>
      </c>
      <c r="I104" s="46" t="str">
        <f>IFERROR(VLOOKUP($A103,'XI-MARKS-DB'!$A$1:$BY$184,23),"")</f>
        <v/>
      </c>
      <c r="J104" s="46" t="str">
        <f>IFERROR(VLOOKUP($A103,'XI-MARKS-DB'!$A$1:$BY$184,29),"")</f>
        <v/>
      </c>
      <c r="K104" s="46" t="str">
        <f>IFERROR(VLOOKUP($A103,'XI-MARKS-DB'!$A$1:$BY$184,31),"")</f>
        <v/>
      </c>
      <c r="L104" s="46" t="str">
        <f>IFERROR(VLOOKUP($A103,'XI-MARKS-DB'!$A$1:$BY$184,33),"")</f>
        <v/>
      </c>
      <c r="M104" s="46" t="str">
        <f>IFERROR(VLOOKUP($A103,'XI-MARKS-DB'!$A$1:$BY$184,39),"")</f>
        <v/>
      </c>
      <c r="N104" s="46" t="str">
        <f>IFERROR(VLOOKUP($A103,'XI-MARKS-DB'!$A$1:$BY$184,41),"")</f>
        <v/>
      </c>
      <c r="O104" s="46" t="str">
        <f>IFERROR(VLOOKUP($A103,'XI-MARKS-DB'!$A$1:$BY$184,43),"")</f>
        <v/>
      </c>
      <c r="P104" s="46" t="str">
        <f>IFERROR(VLOOKUP($A103,'XI-MARKS-DB'!$A$1:$BY$184,49),"")</f>
        <v/>
      </c>
      <c r="Q104" s="46" t="str">
        <f>IFERROR(VLOOKUP($A103,'XI-MARKS-DB'!$A$1:$BY$184,51),"")</f>
        <v/>
      </c>
      <c r="R104" s="46" t="str">
        <f>IFERROR(VLOOKUP($A103,'XI-MARKS-DB'!$A$1:$BY$184,53),"")</f>
        <v/>
      </c>
      <c r="S104" s="46" t="str">
        <f>IFERROR(IF((VLOOKUP($A103,'XI-MARKS-DB'!$A$1:$BY$184,59))=0,"",VLOOKUP($A103,'XI-MARKS-DB'!$A$1:$BY$184,59)),"")</f>
        <v/>
      </c>
      <c r="T104" s="46" t="str">
        <f>IFERROR(IF((VLOOKUP($A103,'XI-MARKS-DB'!$A$1:$BY$184,61))=0,"",VLOOKUP($A103,'XI-MARKS-DB'!$A$1:$BY$184,61)),"")</f>
        <v/>
      </c>
      <c r="U104" s="46" t="str">
        <f>IFERROR(VLOOKUP($A103,'XI-MARKS-DB'!$A$1:$BY$184,63),"")</f>
        <v/>
      </c>
      <c r="V104" s="103"/>
      <c r="W104" s="103"/>
    </row>
    <row r="105" spans="1:23" x14ac:dyDescent="0.3">
      <c r="A105" s="103" t="str">
        <f>IF(COUNTA('XI-MARKS-DB'!$C$3:$C$277)&gt;A103,A103+1,"")</f>
        <v/>
      </c>
      <c r="B105" s="103" t="str">
        <f>IFERROR(VLOOKUP($A105,'XI-MARKS-DB'!$A$1:$BY$184,3)&amp;" ("&amp;VLOOKUP($A105,'XI-MARKS-DB'!$A$1:$BY$184,2)&amp;")","")</f>
        <v/>
      </c>
      <c r="C105" s="46" t="str">
        <f>IFERROR(VLOOKUP($A105,'XI-MARKS-DB'!$A$1:$BY$184,7),"")</f>
        <v/>
      </c>
      <c r="D105" s="104" t="str">
        <f t="shared" ref="D105" si="100">IF($D106="","",$F$1)</f>
        <v/>
      </c>
      <c r="E105" s="104"/>
      <c r="F105" s="104"/>
      <c r="G105" s="104" t="str">
        <f t="shared" ref="G105" si="101">IF($G106="","",$I$1)</f>
        <v/>
      </c>
      <c r="H105" s="104"/>
      <c r="I105" s="104"/>
      <c r="J105" s="104" t="str">
        <f>IFERROR(VLOOKUP($A105,'XI-MARKS-DB'!$A$1:$BY$184,26),"")</f>
        <v/>
      </c>
      <c r="K105" s="104"/>
      <c r="L105" s="104"/>
      <c r="M105" s="104" t="str">
        <f>IFERROR(VLOOKUP($A105,'XI-MARKS-DB'!$A$1:$BY$184,36),"")</f>
        <v/>
      </c>
      <c r="N105" s="104"/>
      <c r="O105" s="104"/>
      <c r="P105" s="104" t="str">
        <f>IFERROR(VLOOKUP($A105,'XI-MARKS-DB'!$A$1:$BY$184,46),"")</f>
        <v/>
      </c>
      <c r="Q105" s="104"/>
      <c r="R105" s="104"/>
      <c r="S105" s="104" t="str">
        <f>IFERROR(IF((VLOOKUP($A105,'XI-MARKS-DB'!$A$1:$BY$184,56))=0,"",VLOOKUP($A105,'XI-MARKS-DB'!$A$1:$BY$184,56)),"")</f>
        <v/>
      </c>
      <c r="T105" s="104"/>
      <c r="U105" s="104"/>
      <c r="V105" s="103" t="str">
        <f>IFERROR(VLOOKUP($A105,'XI-MARKS-DB'!$A$1:$BY$184,66),"")</f>
        <v/>
      </c>
      <c r="W105" s="103" t="str">
        <f>IFERROR(VLOOKUP($A105,'XI-MARKS-DB'!$A$1:$BY$184,69),"")</f>
        <v/>
      </c>
    </row>
    <row r="106" spans="1:23" x14ac:dyDescent="0.3">
      <c r="A106" s="103"/>
      <c r="B106" s="103"/>
      <c r="C106" s="46" t="str">
        <f>IFERROR(VLOOKUP($A105,'XI-MARKS-DB'!$A$1:$BY$184,4),"")</f>
        <v/>
      </c>
      <c r="D106" s="46" t="str">
        <f>IFERROR(VLOOKUP($A105,'XI-MARKS-DB'!$A$1:$BY$184,10),"")</f>
        <v/>
      </c>
      <c r="E106" s="46" t="str">
        <f>IFERROR(VLOOKUP($A105,'XI-MARKS-DB'!$A$1:$BY$184,12),"")</f>
        <v/>
      </c>
      <c r="F106" s="46" t="str">
        <f>IFERROR(VLOOKUP($A105,'XI-MARKS-DB'!$A$1:$BY$184,14),"")</f>
        <v/>
      </c>
      <c r="G106" s="46" t="str">
        <f>IFERROR(VLOOKUP($A105,'XI-MARKS-DB'!$A$1:$BY$184,19),"")</f>
        <v/>
      </c>
      <c r="H106" s="46" t="str">
        <f>IFERROR(VLOOKUP($A105,'XI-MARKS-DB'!$A$1:$BY$184,21),"")</f>
        <v/>
      </c>
      <c r="I106" s="46" t="str">
        <f>IFERROR(VLOOKUP($A105,'XI-MARKS-DB'!$A$1:$BY$184,23),"")</f>
        <v/>
      </c>
      <c r="J106" s="46" t="str">
        <f>IFERROR(VLOOKUP($A105,'XI-MARKS-DB'!$A$1:$BY$184,29),"")</f>
        <v/>
      </c>
      <c r="K106" s="46" t="str">
        <f>IFERROR(VLOOKUP($A105,'XI-MARKS-DB'!$A$1:$BY$184,31),"")</f>
        <v/>
      </c>
      <c r="L106" s="46" t="str">
        <f>IFERROR(VLOOKUP($A105,'XI-MARKS-DB'!$A$1:$BY$184,33),"")</f>
        <v/>
      </c>
      <c r="M106" s="46" t="str">
        <f>IFERROR(VLOOKUP($A105,'XI-MARKS-DB'!$A$1:$BY$184,39),"")</f>
        <v/>
      </c>
      <c r="N106" s="46" t="str">
        <f>IFERROR(VLOOKUP($A105,'XI-MARKS-DB'!$A$1:$BY$184,41),"")</f>
        <v/>
      </c>
      <c r="O106" s="46" t="str">
        <f>IFERROR(VLOOKUP($A105,'XI-MARKS-DB'!$A$1:$BY$184,43),"")</f>
        <v/>
      </c>
      <c r="P106" s="46" t="str">
        <f>IFERROR(VLOOKUP($A105,'XI-MARKS-DB'!$A$1:$BY$184,49),"")</f>
        <v/>
      </c>
      <c r="Q106" s="46" t="str">
        <f>IFERROR(VLOOKUP($A105,'XI-MARKS-DB'!$A$1:$BY$184,51),"")</f>
        <v/>
      </c>
      <c r="R106" s="46" t="str">
        <f>IFERROR(VLOOKUP($A105,'XI-MARKS-DB'!$A$1:$BY$184,53),"")</f>
        <v/>
      </c>
      <c r="S106" s="46" t="str">
        <f>IFERROR(IF((VLOOKUP($A105,'XI-MARKS-DB'!$A$1:$BY$184,59))=0,"",VLOOKUP($A105,'XI-MARKS-DB'!$A$1:$BY$184,59)),"")</f>
        <v/>
      </c>
      <c r="T106" s="46" t="str">
        <f>IFERROR(IF((VLOOKUP($A105,'XI-MARKS-DB'!$A$1:$BY$184,61))=0,"",VLOOKUP($A105,'XI-MARKS-DB'!$A$1:$BY$184,61)),"")</f>
        <v/>
      </c>
      <c r="U106" s="46" t="str">
        <f>IFERROR(VLOOKUP($A105,'XI-MARKS-DB'!$A$1:$BY$184,63),"")</f>
        <v/>
      </c>
      <c r="V106" s="103"/>
      <c r="W106" s="103"/>
    </row>
    <row r="107" spans="1:23" x14ac:dyDescent="0.3">
      <c r="A107" s="103" t="str">
        <f>IF(COUNTA('XI-MARKS-DB'!$C$3:$C$277)&gt;A105,A105+1,"")</f>
        <v/>
      </c>
      <c r="B107" s="103" t="str">
        <f>IFERROR(VLOOKUP($A107,'XI-MARKS-DB'!$A$1:$BY$184,3)&amp;" ("&amp;VLOOKUP($A107,'XI-MARKS-DB'!$A$1:$BY$184,2)&amp;")","")</f>
        <v/>
      </c>
      <c r="C107" s="46" t="str">
        <f>IFERROR(VLOOKUP($A107,'XI-MARKS-DB'!$A$1:$BY$184,7),"")</f>
        <v/>
      </c>
      <c r="D107" s="104" t="str">
        <f t="shared" ref="D107" si="102">IF($D108="","",$F$1)</f>
        <v/>
      </c>
      <c r="E107" s="104"/>
      <c r="F107" s="104"/>
      <c r="G107" s="104" t="str">
        <f t="shared" ref="G107" si="103">IF($G108="","",$I$1)</f>
        <v/>
      </c>
      <c r="H107" s="104"/>
      <c r="I107" s="104"/>
      <c r="J107" s="104" t="str">
        <f>IFERROR(VLOOKUP($A107,'XI-MARKS-DB'!$A$1:$BY$184,26),"")</f>
        <v/>
      </c>
      <c r="K107" s="104"/>
      <c r="L107" s="104"/>
      <c r="M107" s="104" t="str">
        <f>IFERROR(VLOOKUP($A107,'XI-MARKS-DB'!$A$1:$BY$184,36),"")</f>
        <v/>
      </c>
      <c r="N107" s="104"/>
      <c r="O107" s="104"/>
      <c r="P107" s="104" t="str">
        <f>IFERROR(VLOOKUP($A107,'XI-MARKS-DB'!$A$1:$BY$184,46),"")</f>
        <v/>
      </c>
      <c r="Q107" s="104"/>
      <c r="R107" s="104"/>
      <c r="S107" s="104" t="str">
        <f>IFERROR(IF((VLOOKUP($A107,'XI-MARKS-DB'!$A$1:$BY$184,56))=0,"",VLOOKUP($A107,'XI-MARKS-DB'!$A$1:$BY$184,56)),"")</f>
        <v/>
      </c>
      <c r="T107" s="104"/>
      <c r="U107" s="104"/>
      <c r="V107" s="103" t="str">
        <f>IFERROR(VLOOKUP($A107,'XI-MARKS-DB'!$A$1:$BY$184,66),"")</f>
        <v/>
      </c>
      <c r="W107" s="103" t="str">
        <f>IFERROR(VLOOKUP($A107,'XI-MARKS-DB'!$A$1:$BY$184,69),"")</f>
        <v/>
      </c>
    </row>
    <row r="108" spans="1:23" x14ac:dyDescent="0.3">
      <c r="A108" s="103"/>
      <c r="B108" s="103"/>
      <c r="C108" s="46" t="str">
        <f>IFERROR(VLOOKUP($A107,'XI-MARKS-DB'!$A$1:$BY$184,4),"")</f>
        <v/>
      </c>
      <c r="D108" s="46" t="str">
        <f>IFERROR(VLOOKUP($A107,'XI-MARKS-DB'!$A$1:$BY$184,10),"")</f>
        <v/>
      </c>
      <c r="E108" s="46" t="str">
        <f>IFERROR(VLOOKUP($A107,'XI-MARKS-DB'!$A$1:$BY$184,12),"")</f>
        <v/>
      </c>
      <c r="F108" s="46" t="str">
        <f>IFERROR(VLOOKUP($A107,'XI-MARKS-DB'!$A$1:$BY$184,14),"")</f>
        <v/>
      </c>
      <c r="G108" s="46" t="str">
        <f>IFERROR(VLOOKUP($A107,'XI-MARKS-DB'!$A$1:$BY$184,19),"")</f>
        <v/>
      </c>
      <c r="H108" s="46" t="str">
        <f>IFERROR(VLOOKUP($A107,'XI-MARKS-DB'!$A$1:$BY$184,21),"")</f>
        <v/>
      </c>
      <c r="I108" s="46" t="str">
        <f>IFERROR(VLOOKUP($A107,'XI-MARKS-DB'!$A$1:$BY$184,23),"")</f>
        <v/>
      </c>
      <c r="J108" s="46" t="str">
        <f>IFERROR(VLOOKUP($A107,'XI-MARKS-DB'!$A$1:$BY$184,29),"")</f>
        <v/>
      </c>
      <c r="K108" s="46" t="str">
        <f>IFERROR(VLOOKUP($A107,'XI-MARKS-DB'!$A$1:$BY$184,31),"")</f>
        <v/>
      </c>
      <c r="L108" s="46" t="str">
        <f>IFERROR(VLOOKUP($A107,'XI-MARKS-DB'!$A$1:$BY$184,33),"")</f>
        <v/>
      </c>
      <c r="M108" s="46" t="str">
        <f>IFERROR(VLOOKUP($A107,'XI-MARKS-DB'!$A$1:$BY$184,39),"")</f>
        <v/>
      </c>
      <c r="N108" s="46" t="str">
        <f>IFERROR(VLOOKUP($A107,'XI-MARKS-DB'!$A$1:$BY$184,41),"")</f>
        <v/>
      </c>
      <c r="O108" s="46" t="str">
        <f>IFERROR(VLOOKUP($A107,'XI-MARKS-DB'!$A$1:$BY$184,43),"")</f>
        <v/>
      </c>
      <c r="P108" s="46" t="str">
        <f>IFERROR(VLOOKUP($A107,'XI-MARKS-DB'!$A$1:$BY$184,49),"")</f>
        <v/>
      </c>
      <c r="Q108" s="46" t="str">
        <f>IFERROR(VLOOKUP($A107,'XI-MARKS-DB'!$A$1:$BY$184,51),"")</f>
        <v/>
      </c>
      <c r="R108" s="46" t="str">
        <f>IFERROR(VLOOKUP($A107,'XI-MARKS-DB'!$A$1:$BY$184,53),"")</f>
        <v/>
      </c>
      <c r="S108" s="46" t="str">
        <f>IFERROR(IF((VLOOKUP($A107,'XI-MARKS-DB'!$A$1:$BY$184,59))=0,"",VLOOKUP($A107,'XI-MARKS-DB'!$A$1:$BY$184,59)),"")</f>
        <v/>
      </c>
      <c r="T108" s="46" t="str">
        <f>IFERROR(IF((VLOOKUP($A107,'XI-MARKS-DB'!$A$1:$BY$184,61))=0,"",VLOOKUP($A107,'XI-MARKS-DB'!$A$1:$BY$184,61)),"")</f>
        <v/>
      </c>
      <c r="U108" s="46" t="str">
        <f>IFERROR(VLOOKUP($A107,'XI-MARKS-DB'!$A$1:$BY$184,63),"")</f>
        <v/>
      </c>
      <c r="V108" s="103"/>
      <c r="W108" s="103"/>
    </row>
    <row r="109" spans="1:23" x14ac:dyDescent="0.3">
      <c r="A109" s="103" t="str">
        <f>IF(COUNTA('XI-MARKS-DB'!$C$3:$C$277)&gt;A107,A107+1,"")</f>
        <v/>
      </c>
      <c r="B109" s="103" t="str">
        <f>IFERROR(VLOOKUP($A109,'XI-MARKS-DB'!$A$1:$BY$184,3)&amp;" ("&amp;VLOOKUP($A109,'XI-MARKS-DB'!$A$1:$BY$184,2)&amp;")","")</f>
        <v/>
      </c>
      <c r="C109" s="46" t="str">
        <f>IFERROR(VLOOKUP($A109,'XI-MARKS-DB'!$A$1:$BY$184,7),"")</f>
        <v/>
      </c>
      <c r="D109" s="104" t="str">
        <f t="shared" ref="D109" si="104">IF($D110="","",$F$1)</f>
        <v/>
      </c>
      <c r="E109" s="104"/>
      <c r="F109" s="104"/>
      <c r="G109" s="104" t="str">
        <f t="shared" ref="G109" si="105">IF($G110="","",$I$1)</f>
        <v/>
      </c>
      <c r="H109" s="104"/>
      <c r="I109" s="104"/>
      <c r="J109" s="104" t="str">
        <f>IFERROR(VLOOKUP($A109,'XI-MARKS-DB'!$A$1:$BY$184,26),"")</f>
        <v/>
      </c>
      <c r="K109" s="104"/>
      <c r="L109" s="104"/>
      <c r="M109" s="104" t="str">
        <f>IFERROR(VLOOKUP($A109,'XI-MARKS-DB'!$A$1:$BY$184,36),"")</f>
        <v/>
      </c>
      <c r="N109" s="104"/>
      <c r="O109" s="104"/>
      <c r="P109" s="104" t="str">
        <f>IFERROR(VLOOKUP($A109,'XI-MARKS-DB'!$A$1:$BY$184,46),"")</f>
        <v/>
      </c>
      <c r="Q109" s="104"/>
      <c r="R109" s="104"/>
      <c r="S109" s="104" t="str">
        <f>IFERROR(IF((VLOOKUP($A109,'XI-MARKS-DB'!$A$1:$BY$184,56))=0,"",VLOOKUP($A109,'XI-MARKS-DB'!$A$1:$BY$184,56)),"")</f>
        <v/>
      </c>
      <c r="T109" s="104"/>
      <c r="U109" s="104"/>
      <c r="V109" s="103" t="str">
        <f>IFERROR(VLOOKUP($A109,'XI-MARKS-DB'!$A$1:$BY$184,66),"")</f>
        <v/>
      </c>
      <c r="W109" s="103" t="str">
        <f>IFERROR(VLOOKUP($A109,'XI-MARKS-DB'!$A$1:$BY$184,69),"")</f>
        <v/>
      </c>
    </row>
    <row r="110" spans="1:23" x14ac:dyDescent="0.3">
      <c r="A110" s="103"/>
      <c r="B110" s="103"/>
      <c r="C110" s="46" t="str">
        <f>IFERROR(VLOOKUP($A109,'XI-MARKS-DB'!$A$1:$BY$184,4),"")</f>
        <v/>
      </c>
      <c r="D110" s="46" t="str">
        <f>IFERROR(VLOOKUP($A109,'XI-MARKS-DB'!$A$1:$BY$184,10),"")</f>
        <v/>
      </c>
      <c r="E110" s="46" t="str">
        <f>IFERROR(VLOOKUP($A109,'XI-MARKS-DB'!$A$1:$BY$184,12),"")</f>
        <v/>
      </c>
      <c r="F110" s="46" t="str">
        <f>IFERROR(VLOOKUP($A109,'XI-MARKS-DB'!$A$1:$BY$184,14),"")</f>
        <v/>
      </c>
      <c r="G110" s="46" t="str">
        <f>IFERROR(VLOOKUP($A109,'XI-MARKS-DB'!$A$1:$BY$184,19),"")</f>
        <v/>
      </c>
      <c r="H110" s="46" t="str">
        <f>IFERROR(VLOOKUP($A109,'XI-MARKS-DB'!$A$1:$BY$184,21),"")</f>
        <v/>
      </c>
      <c r="I110" s="46" t="str">
        <f>IFERROR(VLOOKUP($A109,'XI-MARKS-DB'!$A$1:$BY$184,23),"")</f>
        <v/>
      </c>
      <c r="J110" s="46" t="str">
        <f>IFERROR(VLOOKUP($A109,'XI-MARKS-DB'!$A$1:$BY$184,29),"")</f>
        <v/>
      </c>
      <c r="K110" s="46" t="str">
        <f>IFERROR(VLOOKUP($A109,'XI-MARKS-DB'!$A$1:$BY$184,31),"")</f>
        <v/>
      </c>
      <c r="L110" s="46" t="str">
        <f>IFERROR(VLOOKUP($A109,'XI-MARKS-DB'!$A$1:$BY$184,33),"")</f>
        <v/>
      </c>
      <c r="M110" s="46" t="str">
        <f>IFERROR(VLOOKUP($A109,'XI-MARKS-DB'!$A$1:$BY$184,39),"")</f>
        <v/>
      </c>
      <c r="N110" s="46" t="str">
        <f>IFERROR(VLOOKUP($A109,'XI-MARKS-DB'!$A$1:$BY$184,41),"")</f>
        <v/>
      </c>
      <c r="O110" s="46" t="str">
        <f>IFERROR(VLOOKUP($A109,'XI-MARKS-DB'!$A$1:$BY$184,43),"")</f>
        <v/>
      </c>
      <c r="P110" s="46" t="str">
        <f>IFERROR(VLOOKUP($A109,'XI-MARKS-DB'!$A$1:$BY$184,49),"")</f>
        <v/>
      </c>
      <c r="Q110" s="46" t="str">
        <f>IFERROR(VLOOKUP($A109,'XI-MARKS-DB'!$A$1:$BY$184,51),"")</f>
        <v/>
      </c>
      <c r="R110" s="46" t="str">
        <f>IFERROR(VLOOKUP($A109,'XI-MARKS-DB'!$A$1:$BY$184,53),"")</f>
        <v/>
      </c>
      <c r="S110" s="46" t="str">
        <f>IFERROR(IF((VLOOKUP($A109,'XI-MARKS-DB'!$A$1:$BY$184,59))=0,"",VLOOKUP($A109,'XI-MARKS-DB'!$A$1:$BY$184,59)),"")</f>
        <v/>
      </c>
      <c r="T110" s="46" t="str">
        <f>IFERROR(IF((VLOOKUP($A109,'XI-MARKS-DB'!$A$1:$BY$184,61))=0,"",VLOOKUP($A109,'XI-MARKS-DB'!$A$1:$BY$184,61)),"")</f>
        <v/>
      </c>
      <c r="U110" s="46" t="str">
        <f>IFERROR(VLOOKUP($A109,'XI-MARKS-DB'!$A$1:$BY$184,63),"")</f>
        <v/>
      </c>
      <c r="V110" s="103"/>
      <c r="W110" s="103"/>
    </row>
    <row r="111" spans="1:23" x14ac:dyDescent="0.3">
      <c r="A111" s="103" t="str">
        <f>IF(COUNTA('XI-MARKS-DB'!$C$3:$C$277)&gt;A109,A109+1,"")</f>
        <v/>
      </c>
      <c r="B111" s="103" t="str">
        <f>IFERROR(VLOOKUP($A111,'XI-MARKS-DB'!$A$1:$BY$184,3)&amp;" ("&amp;VLOOKUP($A111,'XI-MARKS-DB'!$A$1:$BY$184,2)&amp;")","")</f>
        <v/>
      </c>
      <c r="C111" s="46" t="str">
        <f>IFERROR(VLOOKUP($A111,'XI-MARKS-DB'!$A$1:$BY$184,7),"")</f>
        <v/>
      </c>
      <c r="D111" s="104" t="str">
        <f t="shared" ref="D111" si="106">IF($D112="","",$F$1)</f>
        <v/>
      </c>
      <c r="E111" s="104"/>
      <c r="F111" s="104"/>
      <c r="G111" s="104" t="str">
        <f t="shared" ref="G111" si="107">IF($G112="","",$I$1)</f>
        <v/>
      </c>
      <c r="H111" s="104"/>
      <c r="I111" s="104"/>
      <c r="J111" s="104" t="str">
        <f>IFERROR(VLOOKUP($A111,'XI-MARKS-DB'!$A$1:$BY$184,26),"")</f>
        <v/>
      </c>
      <c r="K111" s="104"/>
      <c r="L111" s="104"/>
      <c r="M111" s="104" t="str">
        <f>IFERROR(VLOOKUP($A111,'XI-MARKS-DB'!$A$1:$BY$184,36),"")</f>
        <v/>
      </c>
      <c r="N111" s="104"/>
      <c r="O111" s="104"/>
      <c r="P111" s="104" t="str">
        <f>IFERROR(VLOOKUP($A111,'XI-MARKS-DB'!$A$1:$BY$184,46),"")</f>
        <v/>
      </c>
      <c r="Q111" s="104"/>
      <c r="R111" s="104"/>
      <c r="S111" s="104" t="str">
        <f>IFERROR(IF((VLOOKUP($A111,'XI-MARKS-DB'!$A$1:$BY$184,56))=0,"",VLOOKUP($A111,'XI-MARKS-DB'!$A$1:$BY$184,56)),"")</f>
        <v/>
      </c>
      <c r="T111" s="104"/>
      <c r="U111" s="104"/>
      <c r="V111" s="103" t="str">
        <f>IFERROR(VLOOKUP($A111,'XI-MARKS-DB'!$A$1:$BY$184,66),"")</f>
        <v/>
      </c>
      <c r="W111" s="103" t="str">
        <f>IFERROR(VLOOKUP($A111,'XI-MARKS-DB'!$A$1:$BY$184,69),"")</f>
        <v/>
      </c>
    </row>
    <row r="112" spans="1:23" x14ac:dyDescent="0.3">
      <c r="A112" s="103"/>
      <c r="B112" s="103"/>
      <c r="C112" s="46" t="str">
        <f>IFERROR(VLOOKUP($A111,'XI-MARKS-DB'!$A$1:$BY$184,4),"")</f>
        <v/>
      </c>
      <c r="D112" s="46" t="str">
        <f>IFERROR(VLOOKUP($A111,'XI-MARKS-DB'!$A$1:$BY$184,10),"")</f>
        <v/>
      </c>
      <c r="E112" s="46" t="str">
        <f>IFERROR(VLOOKUP($A111,'XI-MARKS-DB'!$A$1:$BY$184,12),"")</f>
        <v/>
      </c>
      <c r="F112" s="46" t="str">
        <f>IFERROR(VLOOKUP($A111,'XI-MARKS-DB'!$A$1:$BY$184,14),"")</f>
        <v/>
      </c>
      <c r="G112" s="46" t="str">
        <f>IFERROR(VLOOKUP($A111,'XI-MARKS-DB'!$A$1:$BY$184,19),"")</f>
        <v/>
      </c>
      <c r="H112" s="46" t="str">
        <f>IFERROR(VLOOKUP($A111,'XI-MARKS-DB'!$A$1:$BY$184,21),"")</f>
        <v/>
      </c>
      <c r="I112" s="46" t="str">
        <f>IFERROR(VLOOKUP($A111,'XI-MARKS-DB'!$A$1:$BY$184,23),"")</f>
        <v/>
      </c>
      <c r="J112" s="46" t="str">
        <f>IFERROR(VLOOKUP($A111,'XI-MARKS-DB'!$A$1:$BY$184,29),"")</f>
        <v/>
      </c>
      <c r="K112" s="46" t="str">
        <f>IFERROR(VLOOKUP($A111,'XI-MARKS-DB'!$A$1:$BY$184,31),"")</f>
        <v/>
      </c>
      <c r="L112" s="46" t="str">
        <f>IFERROR(VLOOKUP($A111,'XI-MARKS-DB'!$A$1:$BY$184,33),"")</f>
        <v/>
      </c>
      <c r="M112" s="46" t="str">
        <f>IFERROR(VLOOKUP($A111,'XI-MARKS-DB'!$A$1:$BY$184,39),"")</f>
        <v/>
      </c>
      <c r="N112" s="46" t="str">
        <f>IFERROR(VLOOKUP($A111,'XI-MARKS-DB'!$A$1:$BY$184,41),"")</f>
        <v/>
      </c>
      <c r="O112" s="46" t="str">
        <f>IFERROR(VLOOKUP($A111,'XI-MARKS-DB'!$A$1:$BY$184,43),"")</f>
        <v/>
      </c>
      <c r="P112" s="46" t="str">
        <f>IFERROR(VLOOKUP($A111,'XI-MARKS-DB'!$A$1:$BY$184,49),"")</f>
        <v/>
      </c>
      <c r="Q112" s="46" t="str">
        <f>IFERROR(VLOOKUP($A111,'XI-MARKS-DB'!$A$1:$BY$184,51),"")</f>
        <v/>
      </c>
      <c r="R112" s="46" t="str">
        <f>IFERROR(VLOOKUP($A111,'XI-MARKS-DB'!$A$1:$BY$184,53),"")</f>
        <v/>
      </c>
      <c r="S112" s="46" t="str">
        <f>IFERROR(IF((VLOOKUP($A111,'XI-MARKS-DB'!$A$1:$BY$184,59))=0,"",VLOOKUP($A111,'XI-MARKS-DB'!$A$1:$BY$184,59)),"")</f>
        <v/>
      </c>
      <c r="T112" s="46" t="str">
        <f>IFERROR(IF((VLOOKUP($A111,'XI-MARKS-DB'!$A$1:$BY$184,61))=0,"",VLOOKUP($A111,'XI-MARKS-DB'!$A$1:$BY$184,61)),"")</f>
        <v/>
      </c>
      <c r="U112" s="46" t="str">
        <f>IFERROR(VLOOKUP($A111,'XI-MARKS-DB'!$A$1:$BY$184,63),"")</f>
        <v/>
      </c>
      <c r="V112" s="103"/>
      <c r="W112" s="103"/>
    </row>
    <row r="113" spans="1:23" x14ac:dyDescent="0.3">
      <c r="A113" s="103" t="str">
        <f>IF(COUNTA('XI-MARKS-DB'!$C$3:$C$277)&gt;A111,A111+1,"")</f>
        <v/>
      </c>
      <c r="B113" s="103" t="str">
        <f>IFERROR(VLOOKUP($A113,'XI-MARKS-DB'!$A$1:$BY$184,3)&amp;" ("&amp;VLOOKUP($A113,'XI-MARKS-DB'!$A$1:$BY$184,2)&amp;")","")</f>
        <v/>
      </c>
      <c r="C113" s="46" t="str">
        <f>IFERROR(VLOOKUP($A113,'XI-MARKS-DB'!$A$1:$BY$184,7),"")</f>
        <v/>
      </c>
      <c r="D113" s="104" t="str">
        <f t="shared" ref="D113" si="108">IF($D114="","",$F$1)</f>
        <v/>
      </c>
      <c r="E113" s="104"/>
      <c r="F113" s="104"/>
      <c r="G113" s="104" t="str">
        <f t="shared" ref="G113" si="109">IF($G114="","",$I$1)</f>
        <v/>
      </c>
      <c r="H113" s="104"/>
      <c r="I113" s="104"/>
      <c r="J113" s="104" t="str">
        <f>IFERROR(VLOOKUP($A113,'XI-MARKS-DB'!$A$1:$BY$184,26),"")</f>
        <v/>
      </c>
      <c r="K113" s="104"/>
      <c r="L113" s="104"/>
      <c r="M113" s="104" t="str">
        <f>IFERROR(VLOOKUP($A113,'XI-MARKS-DB'!$A$1:$BY$184,36),"")</f>
        <v/>
      </c>
      <c r="N113" s="104"/>
      <c r="O113" s="104"/>
      <c r="P113" s="104" t="str">
        <f>IFERROR(VLOOKUP($A113,'XI-MARKS-DB'!$A$1:$BY$184,46),"")</f>
        <v/>
      </c>
      <c r="Q113" s="104"/>
      <c r="R113" s="104"/>
      <c r="S113" s="104" t="str">
        <f>IFERROR(IF((VLOOKUP($A113,'XI-MARKS-DB'!$A$1:$BY$184,56))=0,"",VLOOKUP($A113,'XI-MARKS-DB'!$A$1:$BY$184,56)),"")</f>
        <v/>
      </c>
      <c r="T113" s="104"/>
      <c r="U113" s="104"/>
      <c r="V113" s="103" t="str">
        <f>IFERROR(VLOOKUP($A113,'XI-MARKS-DB'!$A$1:$BY$184,66),"")</f>
        <v/>
      </c>
      <c r="W113" s="103" t="str">
        <f>IFERROR(VLOOKUP($A113,'XI-MARKS-DB'!$A$1:$BY$184,69),"")</f>
        <v/>
      </c>
    </row>
    <row r="114" spans="1:23" x14ac:dyDescent="0.3">
      <c r="A114" s="103"/>
      <c r="B114" s="103"/>
      <c r="C114" s="46" t="str">
        <f>IFERROR(VLOOKUP($A113,'XI-MARKS-DB'!$A$1:$BY$184,4),"")</f>
        <v/>
      </c>
      <c r="D114" s="46" t="str">
        <f>IFERROR(VLOOKUP($A113,'XI-MARKS-DB'!$A$1:$BY$184,10),"")</f>
        <v/>
      </c>
      <c r="E114" s="46" t="str">
        <f>IFERROR(VLOOKUP($A113,'XI-MARKS-DB'!$A$1:$BY$184,12),"")</f>
        <v/>
      </c>
      <c r="F114" s="46" t="str">
        <f>IFERROR(VLOOKUP($A113,'XI-MARKS-DB'!$A$1:$BY$184,14),"")</f>
        <v/>
      </c>
      <c r="G114" s="46" t="str">
        <f>IFERROR(VLOOKUP($A113,'XI-MARKS-DB'!$A$1:$BY$184,19),"")</f>
        <v/>
      </c>
      <c r="H114" s="46" t="str">
        <f>IFERROR(VLOOKUP($A113,'XI-MARKS-DB'!$A$1:$BY$184,21),"")</f>
        <v/>
      </c>
      <c r="I114" s="46" t="str">
        <f>IFERROR(VLOOKUP($A113,'XI-MARKS-DB'!$A$1:$BY$184,23),"")</f>
        <v/>
      </c>
      <c r="J114" s="46" t="str">
        <f>IFERROR(VLOOKUP($A113,'XI-MARKS-DB'!$A$1:$BY$184,29),"")</f>
        <v/>
      </c>
      <c r="K114" s="46" t="str">
        <f>IFERROR(VLOOKUP($A113,'XI-MARKS-DB'!$A$1:$BY$184,31),"")</f>
        <v/>
      </c>
      <c r="L114" s="46" t="str">
        <f>IFERROR(VLOOKUP($A113,'XI-MARKS-DB'!$A$1:$BY$184,33),"")</f>
        <v/>
      </c>
      <c r="M114" s="46" t="str">
        <f>IFERROR(VLOOKUP($A113,'XI-MARKS-DB'!$A$1:$BY$184,39),"")</f>
        <v/>
      </c>
      <c r="N114" s="46" t="str">
        <f>IFERROR(VLOOKUP($A113,'XI-MARKS-DB'!$A$1:$BY$184,41),"")</f>
        <v/>
      </c>
      <c r="O114" s="46" t="str">
        <f>IFERROR(VLOOKUP($A113,'XI-MARKS-DB'!$A$1:$BY$184,43),"")</f>
        <v/>
      </c>
      <c r="P114" s="46" t="str">
        <f>IFERROR(VLOOKUP($A113,'XI-MARKS-DB'!$A$1:$BY$184,49),"")</f>
        <v/>
      </c>
      <c r="Q114" s="46" t="str">
        <f>IFERROR(VLOOKUP($A113,'XI-MARKS-DB'!$A$1:$BY$184,51),"")</f>
        <v/>
      </c>
      <c r="R114" s="46" t="str">
        <f>IFERROR(VLOOKUP($A113,'XI-MARKS-DB'!$A$1:$BY$184,53),"")</f>
        <v/>
      </c>
      <c r="S114" s="46" t="str">
        <f>IFERROR(IF((VLOOKUP($A113,'XI-MARKS-DB'!$A$1:$BY$184,59))=0,"",VLOOKUP($A113,'XI-MARKS-DB'!$A$1:$BY$184,59)),"")</f>
        <v/>
      </c>
      <c r="T114" s="46" t="str">
        <f>IFERROR(IF((VLOOKUP($A113,'XI-MARKS-DB'!$A$1:$BY$184,61))=0,"",VLOOKUP($A113,'XI-MARKS-DB'!$A$1:$BY$184,61)),"")</f>
        <v/>
      </c>
      <c r="U114" s="46" t="str">
        <f>IFERROR(VLOOKUP($A113,'XI-MARKS-DB'!$A$1:$BY$184,63),"")</f>
        <v/>
      </c>
      <c r="V114" s="103"/>
      <c r="W114" s="103"/>
    </row>
    <row r="115" spans="1:23" x14ac:dyDescent="0.3">
      <c r="A115" s="103" t="str">
        <f>IF(COUNTA('XI-MARKS-DB'!$C$3:$C$277)&gt;A113,A113+1,"")</f>
        <v/>
      </c>
      <c r="B115" s="103" t="str">
        <f>IFERROR(VLOOKUP($A115,'XI-MARKS-DB'!$A$1:$BY$184,3)&amp;" ("&amp;VLOOKUP($A115,'XI-MARKS-DB'!$A$1:$BY$184,2)&amp;")","")</f>
        <v/>
      </c>
      <c r="C115" s="46" t="str">
        <f>IFERROR(VLOOKUP($A115,'XI-MARKS-DB'!$A$1:$BY$184,7),"")</f>
        <v/>
      </c>
      <c r="D115" s="104" t="str">
        <f t="shared" ref="D115" si="110">IF($D116="","",$F$1)</f>
        <v/>
      </c>
      <c r="E115" s="104"/>
      <c r="F115" s="104"/>
      <c r="G115" s="104" t="str">
        <f t="shared" ref="G115" si="111">IF($G116="","",$I$1)</f>
        <v/>
      </c>
      <c r="H115" s="104"/>
      <c r="I115" s="104"/>
      <c r="J115" s="104" t="str">
        <f>IFERROR(VLOOKUP($A115,'XI-MARKS-DB'!$A$1:$BY$184,26),"")</f>
        <v/>
      </c>
      <c r="K115" s="104"/>
      <c r="L115" s="104"/>
      <c r="M115" s="104" t="str">
        <f>IFERROR(VLOOKUP($A115,'XI-MARKS-DB'!$A$1:$BY$184,36),"")</f>
        <v/>
      </c>
      <c r="N115" s="104"/>
      <c r="O115" s="104"/>
      <c r="P115" s="104" t="str">
        <f>IFERROR(VLOOKUP($A115,'XI-MARKS-DB'!$A$1:$BY$184,46),"")</f>
        <v/>
      </c>
      <c r="Q115" s="104"/>
      <c r="R115" s="104"/>
      <c r="S115" s="104" t="str">
        <f>IFERROR(IF((VLOOKUP($A115,'XI-MARKS-DB'!$A$1:$BY$184,56))=0,"",VLOOKUP($A115,'XI-MARKS-DB'!$A$1:$BY$184,56)),"")</f>
        <v/>
      </c>
      <c r="T115" s="104"/>
      <c r="U115" s="104"/>
      <c r="V115" s="103" t="str">
        <f>IFERROR(VLOOKUP($A115,'XI-MARKS-DB'!$A$1:$BY$184,66),"")</f>
        <v/>
      </c>
      <c r="W115" s="103" t="str">
        <f>IFERROR(VLOOKUP($A115,'XI-MARKS-DB'!$A$1:$BY$184,69),"")</f>
        <v/>
      </c>
    </row>
    <row r="116" spans="1:23" x14ac:dyDescent="0.3">
      <c r="A116" s="103"/>
      <c r="B116" s="103"/>
      <c r="C116" s="46" t="str">
        <f>IFERROR(VLOOKUP($A115,'XI-MARKS-DB'!$A$1:$BY$184,4),"")</f>
        <v/>
      </c>
      <c r="D116" s="46" t="str">
        <f>IFERROR(VLOOKUP($A115,'XI-MARKS-DB'!$A$1:$BY$184,10),"")</f>
        <v/>
      </c>
      <c r="E116" s="46" t="str">
        <f>IFERROR(VLOOKUP($A115,'XI-MARKS-DB'!$A$1:$BY$184,12),"")</f>
        <v/>
      </c>
      <c r="F116" s="46" t="str">
        <f>IFERROR(VLOOKUP($A115,'XI-MARKS-DB'!$A$1:$BY$184,14),"")</f>
        <v/>
      </c>
      <c r="G116" s="46" t="str">
        <f>IFERROR(VLOOKUP($A115,'XI-MARKS-DB'!$A$1:$BY$184,19),"")</f>
        <v/>
      </c>
      <c r="H116" s="46" t="str">
        <f>IFERROR(VLOOKUP($A115,'XI-MARKS-DB'!$A$1:$BY$184,21),"")</f>
        <v/>
      </c>
      <c r="I116" s="46" t="str">
        <f>IFERROR(VLOOKUP($A115,'XI-MARKS-DB'!$A$1:$BY$184,23),"")</f>
        <v/>
      </c>
      <c r="J116" s="46" t="str">
        <f>IFERROR(VLOOKUP($A115,'XI-MARKS-DB'!$A$1:$BY$184,29),"")</f>
        <v/>
      </c>
      <c r="K116" s="46" t="str">
        <f>IFERROR(VLOOKUP($A115,'XI-MARKS-DB'!$A$1:$BY$184,31),"")</f>
        <v/>
      </c>
      <c r="L116" s="46" t="str">
        <f>IFERROR(VLOOKUP($A115,'XI-MARKS-DB'!$A$1:$BY$184,33),"")</f>
        <v/>
      </c>
      <c r="M116" s="46" t="str">
        <f>IFERROR(VLOOKUP($A115,'XI-MARKS-DB'!$A$1:$BY$184,39),"")</f>
        <v/>
      </c>
      <c r="N116" s="46" t="str">
        <f>IFERROR(VLOOKUP($A115,'XI-MARKS-DB'!$A$1:$BY$184,41),"")</f>
        <v/>
      </c>
      <c r="O116" s="46" t="str">
        <f>IFERROR(VLOOKUP($A115,'XI-MARKS-DB'!$A$1:$BY$184,43),"")</f>
        <v/>
      </c>
      <c r="P116" s="46" t="str">
        <f>IFERROR(VLOOKUP($A115,'XI-MARKS-DB'!$A$1:$BY$184,49),"")</f>
        <v/>
      </c>
      <c r="Q116" s="46" t="str">
        <f>IFERROR(VLOOKUP($A115,'XI-MARKS-DB'!$A$1:$BY$184,51),"")</f>
        <v/>
      </c>
      <c r="R116" s="46" t="str">
        <f>IFERROR(VLOOKUP($A115,'XI-MARKS-DB'!$A$1:$BY$184,53),"")</f>
        <v/>
      </c>
      <c r="S116" s="46" t="str">
        <f>IFERROR(IF((VLOOKUP($A115,'XI-MARKS-DB'!$A$1:$BY$184,59))=0,"",VLOOKUP($A115,'XI-MARKS-DB'!$A$1:$BY$184,59)),"")</f>
        <v/>
      </c>
      <c r="T116" s="46" t="str">
        <f>IFERROR(IF((VLOOKUP($A115,'XI-MARKS-DB'!$A$1:$BY$184,61))=0,"",VLOOKUP($A115,'XI-MARKS-DB'!$A$1:$BY$184,61)),"")</f>
        <v/>
      </c>
      <c r="U116" s="46" t="str">
        <f>IFERROR(VLOOKUP($A115,'XI-MARKS-DB'!$A$1:$BY$184,63),"")</f>
        <v/>
      </c>
      <c r="V116" s="103"/>
      <c r="W116" s="103"/>
    </row>
    <row r="117" spans="1:23" x14ac:dyDescent="0.3">
      <c r="A117" s="103" t="str">
        <f>IF(COUNTA('XI-MARKS-DB'!$C$3:$C$277)&gt;A115,A115+1,"")</f>
        <v/>
      </c>
      <c r="B117" s="103" t="str">
        <f>IFERROR(VLOOKUP($A117,'XI-MARKS-DB'!$A$1:$BY$184,3)&amp;" ("&amp;VLOOKUP($A117,'XI-MARKS-DB'!$A$1:$BY$184,2)&amp;")","")</f>
        <v/>
      </c>
      <c r="C117" s="46" t="str">
        <f>IFERROR(VLOOKUP($A117,'XI-MARKS-DB'!$A$1:$BY$184,7),"")</f>
        <v/>
      </c>
      <c r="D117" s="104" t="str">
        <f t="shared" ref="D117" si="112">IF($D118="","",$F$1)</f>
        <v/>
      </c>
      <c r="E117" s="104"/>
      <c r="F117" s="104"/>
      <c r="G117" s="104" t="str">
        <f t="shared" ref="G117" si="113">IF($G118="","",$I$1)</f>
        <v/>
      </c>
      <c r="H117" s="104"/>
      <c r="I117" s="104"/>
      <c r="J117" s="104" t="str">
        <f>IFERROR(VLOOKUP($A117,'XI-MARKS-DB'!$A$1:$BY$184,26),"")</f>
        <v/>
      </c>
      <c r="K117" s="104"/>
      <c r="L117" s="104"/>
      <c r="M117" s="104" t="str">
        <f>IFERROR(VLOOKUP($A117,'XI-MARKS-DB'!$A$1:$BY$184,36),"")</f>
        <v/>
      </c>
      <c r="N117" s="104"/>
      <c r="O117" s="104"/>
      <c r="P117" s="104" t="str">
        <f>IFERROR(VLOOKUP($A117,'XI-MARKS-DB'!$A$1:$BY$184,46),"")</f>
        <v/>
      </c>
      <c r="Q117" s="104"/>
      <c r="R117" s="104"/>
      <c r="S117" s="104" t="str">
        <f>IFERROR(IF((VLOOKUP($A117,'XI-MARKS-DB'!$A$1:$BY$184,56))=0,"",VLOOKUP($A117,'XI-MARKS-DB'!$A$1:$BY$184,56)),"")</f>
        <v/>
      </c>
      <c r="T117" s="104"/>
      <c r="U117" s="104"/>
      <c r="V117" s="103" t="str">
        <f>IFERROR(VLOOKUP($A117,'XI-MARKS-DB'!$A$1:$BY$184,66),"")</f>
        <v/>
      </c>
      <c r="W117" s="103" t="str">
        <f>IFERROR(VLOOKUP($A117,'XI-MARKS-DB'!$A$1:$BY$184,69),"")</f>
        <v/>
      </c>
    </row>
    <row r="118" spans="1:23" x14ac:dyDescent="0.3">
      <c r="A118" s="103"/>
      <c r="B118" s="103"/>
      <c r="C118" s="46" t="str">
        <f>IFERROR(VLOOKUP($A117,'XI-MARKS-DB'!$A$1:$BY$184,4),"")</f>
        <v/>
      </c>
      <c r="D118" s="46" t="str">
        <f>IFERROR(VLOOKUP($A117,'XI-MARKS-DB'!$A$1:$BY$184,10),"")</f>
        <v/>
      </c>
      <c r="E118" s="46" t="str">
        <f>IFERROR(VLOOKUP($A117,'XI-MARKS-DB'!$A$1:$BY$184,12),"")</f>
        <v/>
      </c>
      <c r="F118" s="46" t="str">
        <f>IFERROR(VLOOKUP($A117,'XI-MARKS-DB'!$A$1:$BY$184,14),"")</f>
        <v/>
      </c>
      <c r="G118" s="46" t="str">
        <f>IFERROR(VLOOKUP($A117,'XI-MARKS-DB'!$A$1:$BY$184,19),"")</f>
        <v/>
      </c>
      <c r="H118" s="46" t="str">
        <f>IFERROR(VLOOKUP($A117,'XI-MARKS-DB'!$A$1:$BY$184,21),"")</f>
        <v/>
      </c>
      <c r="I118" s="46" t="str">
        <f>IFERROR(VLOOKUP($A117,'XI-MARKS-DB'!$A$1:$BY$184,23),"")</f>
        <v/>
      </c>
      <c r="J118" s="46" t="str">
        <f>IFERROR(VLOOKUP($A117,'XI-MARKS-DB'!$A$1:$BY$184,29),"")</f>
        <v/>
      </c>
      <c r="K118" s="46" t="str">
        <f>IFERROR(VLOOKUP($A117,'XI-MARKS-DB'!$A$1:$BY$184,31),"")</f>
        <v/>
      </c>
      <c r="L118" s="46" t="str">
        <f>IFERROR(VLOOKUP($A117,'XI-MARKS-DB'!$A$1:$BY$184,33),"")</f>
        <v/>
      </c>
      <c r="M118" s="46" t="str">
        <f>IFERROR(VLOOKUP($A117,'XI-MARKS-DB'!$A$1:$BY$184,39),"")</f>
        <v/>
      </c>
      <c r="N118" s="46" t="str">
        <f>IFERROR(VLOOKUP($A117,'XI-MARKS-DB'!$A$1:$BY$184,41),"")</f>
        <v/>
      </c>
      <c r="O118" s="46" t="str">
        <f>IFERROR(VLOOKUP($A117,'XI-MARKS-DB'!$A$1:$BY$184,43),"")</f>
        <v/>
      </c>
      <c r="P118" s="46" t="str">
        <f>IFERROR(VLOOKUP($A117,'XI-MARKS-DB'!$A$1:$BY$184,49),"")</f>
        <v/>
      </c>
      <c r="Q118" s="46" t="str">
        <f>IFERROR(VLOOKUP($A117,'XI-MARKS-DB'!$A$1:$BY$184,51),"")</f>
        <v/>
      </c>
      <c r="R118" s="46" t="str">
        <f>IFERROR(VLOOKUP($A117,'XI-MARKS-DB'!$A$1:$BY$184,53),"")</f>
        <v/>
      </c>
      <c r="S118" s="46" t="str">
        <f>IFERROR(IF((VLOOKUP($A117,'XI-MARKS-DB'!$A$1:$BY$184,59))=0,"",VLOOKUP($A117,'XI-MARKS-DB'!$A$1:$BY$184,59)),"")</f>
        <v/>
      </c>
      <c r="T118" s="46" t="str">
        <f>IFERROR(IF((VLOOKUP($A117,'XI-MARKS-DB'!$A$1:$BY$184,61))=0,"",VLOOKUP($A117,'XI-MARKS-DB'!$A$1:$BY$184,61)),"")</f>
        <v/>
      </c>
      <c r="U118" s="46" t="str">
        <f>IFERROR(VLOOKUP($A117,'XI-MARKS-DB'!$A$1:$BY$184,63),"")</f>
        <v/>
      </c>
      <c r="V118" s="103"/>
      <c r="W118" s="103"/>
    </row>
    <row r="119" spans="1:23" x14ac:dyDescent="0.3">
      <c r="A119" s="103" t="str">
        <f>IF(COUNTA('XI-MARKS-DB'!$C$3:$C$277)&gt;A117,A117+1,"")</f>
        <v/>
      </c>
      <c r="B119" s="103" t="str">
        <f>IFERROR(VLOOKUP($A119,'XI-MARKS-DB'!$A$1:$BY$184,3)&amp;" ("&amp;VLOOKUP($A119,'XI-MARKS-DB'!$A$1:$BY$184,2)&amp;")","")</f>
        <v/>
      </c>
      <c r="C119" s="46" t="str">
        <f>IFERROR(VLOOKUP($A119,'XI-MARKS-DB'!$A$1:$BY$184,7),"")</f>
        <v/>
      </c>
      <c r="D119" s="104" t="str">
        <f t="shared" ref="D119" si="114">IF($D120="","",$F$1)</f>
        <v/>
      </c>
      <c r="E119" s="104"/>
      <c r="F119" s="104"/>
      <c r="G119" s="104" t="str">
        <f t="shared" ref="G119" si="115">IF($G120="","",$I$1)</f>
        <v/>
      </c>
      <c r="H119" s="104"/>
      <c r="I119" s="104"/>
      <c r="J119" s="104" t="str">
        <f>IFERROR(VLOOKUP($A119,'XI-MARKS-DB'!$A$1:$BY$184,26),"")</f>
        <v/>
      </c>
      <c r="K119" s="104"/>
      <c r="L119" s="104"/>
      <c r="M119" s="104" t="str">
        <f>IFERROR(VLOOKUP($A119,'XI-MARKS-DB'!$A$1:$BY$184,36),"")</f>
        <v/>
      </c>
      <c r="N119" s="104"/>
      <c r="O119" s="104"/>
      <c r="P119" s="104" t="str">
        <f>IFERROR(VLOOKUP($A119,'XI-MARKS-DB'!$A$1:$BY$184,46),"")</f>
        <v/>
      </c>
      <c r="Q119" s="104"/>
      <c r="R119" s="104"/>
      <c r="S119" s="104" t="str">
        <f>IFERROR(IF((VLOOKUP($A119,'XI-MARKS-DB'!$A$1:$BY$184,56))=0,"",VLOOKUP($A119,'XI-MARKS-DB'!$A$1:$BY$184,56)),"")</f>
        <v/>
      </c>
      <c r="T119" s="104"/>
      <c r="U119" s="104"/>
      <c r="V119" s="103" t="str">
        <f>IFERROR(VLOOKUP($A119,'XI-MARKS-DB'!$A$1:$BY$184,66),"")</f>
        <v/>
      </c>
      <c r="W119" s="103" t="str">
        <f>IFERROR(VLOOKUP($A119,'XI-MARKS-DB'!$A$1:$BY$184,69),"")</f>
        <v/>
      </c>
    </row>
    <row r="120" spans="1:23" x14ac:dyDescent="0.3">
      <c r="A120" s="103"/>
      <c r="B120" s="103"/>
      <c r="C120" s="46" t="str">
        <f>IFERROR(VLOOKUP($A119,'XI-MARKS-DB'!$A$1:$BY$184,4),"")</f>
        <v/>
      </c>
      <c r="D120" s="46" t="str">
        <f>IFERROR(VLOOKUP($A119,'XI-MARKS-DB'!$A$1:$BY$184,10),"")</f>
        <v/>
      </c>
      <c r="E120" s="46" t="str">
        <f>IFERROR(VLOOKUP($A119,'XI-MARKS-DB'!$A$1:$BY$184,12),"")</f>
        <v/>
      </c>
      <c r="F120" s="46" t="str">
        <f>IFERROR(VLOOKUP($A119,'XI-MARKS-DB'!$A$1:$BY$184,14),"")</f>
        <v/>
      </c>
      <c r="G120" s="46" t="str">
        <f>IFERROR(VLOOKUP($A119,'XI-MARKS-DB'!$A$1:$BY$184,19),"")</f>
        <v/>
      </c>
      <c r="H120" s="46" t="str">
        <f>IFERROR(VLOOKUP($A119,'XI-MARKS-DB'!$A$1:$BY$184,21),"")</f>
        <v/>
      </c>
      <c r="I120" s="46" t="str">
        <f>IFERROR(VLOOKUP($A119,'XI-MARKS-DB'!$A$1:$BY$184,23),"")</f>
        <v/>
      </c>
      <c r="J120" s="46" t="str">
        <f>IFERROR(VLOOKUP($A119,'XI-MARKS-DB'!$A$1:$BY$184,29),"")</f>
        <v/>
      </c>
      <c r="K120" s="46" t="str">
        <f>IFERROR(VLOOKUP($A119,'XI-MARKS-DB'!$A$1:$BY$184,31),"")</f>
        <v/>
      </c>
      <c r="L120" s="46" t="str">
        <f>IFERROR(VLOOKUP($A119,'XI-MARKS-DB'!$A$1:$BY$184,33),"")</f>
        <v/>
      </c>
      <c r="M120" s="46" t="str">
        <f>IFERROR(VLOOKUP($A119,'XI-MARKS-DB'!$A$1:$BY$184,39),"")</f>
        <v/>
      </c>
      <c r="N120" s="46" t="str">
        <f>IFERROR(VLOOKUP($A119,'XI-MARKS-DB'!$A$1:$BY$184,41),"")</f>
        <v/>
      </c>
      <c r="O120" s="46" t="str">
        <f>IFERROR(VLOOKUP($A119,'XI-MARKS-DB'!$A$1:$BY$184,43),"")</f>
        <v/>
      </c>
      <c r="P120" s="46" t="str">
        <f>IFERROR(VLOOKUP($A119,'XI-MARKS-DB'!$A$1:$BY$184,49),"")</f>
        <v/>
      </c>
      <c r="Q120" s="46" t="str">
        <f>IFERROR(VLOOKUP($A119,'XI-MARKS-DB'!$A$1:$BY$184,51),"")</f>
        <v/>
      </c>
      <c r="R120" s="46" t="str">
        <f>IFERROR(VLOOKUP($A119,'XI-MARKS-DB'!$A$1:$BY$184,53),"")</f>
        <v/>
      </c>
      <c r="S120" s="46" t="str">
        <f>IFERROR(IF((VLOOKUP($A119,'XI-MARKS-DB'!$A$1:$BY$184,59))=0,"",VLOOKUP($A119,'XI-MARKS-DB'!$A$1:$BY$184,59)),"")</f>
        <v/>
      </c>
      <c r="T120" s="46" t="str">
        <f>IFERROR(IF((VLOOKUP($A119,'XI-MARKS-DB'!$A$1:$BY$184,61))=0,"",VLOOKUP($A119,'XI-MARKS-DB'!$A$1:$BY$184,61)),"")</f>
        <v/>
      </c>
      <c r="U120" s="46" t="str">
        <f>IFERROR(VLOOKUP($A119,'XI-MARKS-DB'!$A$1:$BY$184,63),"")</f>
        <v/>
      </c>
      <c r="V120" s="103"/>
      <c r="W120" s="103"/>
    </row>
    <row r="121" spans="1:23" x14ac:dyDescent="0.3">
      <c r="A121" s="103" t="str">
        <f>IF(COUNTA('XI-MARKS-DB'!$C$3:$C$277)&gt;A119,A119+1,"")</f>
        <v/>
      </c>
      <c r="B121" s="103" t="str">
        <f>IFERROR(VLOOKUP($A121,'XI-MARKS-DB'!$A$1:$BY$184,3)&amp;" ("&amp;VLOOKUP($A121,'XI-MARKS-DB'!$A$1:$BY$184,2)&amp;")","")</f>
        <v/>
      </c>
      <c r="C121" s="46" t="str">
        <f>IFERROR(VLOOKUP($A121,'XI-MARKS-DB'!$A$1:$BY$184,7),"")</f>
        <v/>
      </c>
      <c r="D121" s="104" t="str">
        <f t="shared" ref="D121" si="116">IF($D122="","",$F$1)</f>
        <v/>
      </c>
      <c r="E121" s="104"/>
      <c r="F121" s="104"/>
      <c r="G121" s="104" t="str">
        <f t="shared" ref="G121" si="117">IF($G122="","",$I$1)</f>
        <v/>
      </c>
      <c r="H121" s="104"/>
      <c r="I121" s="104"/>
      <c r="J121" s="104" t="str">
        <f>IFERROR(VLOOKUP($A121,'XI-MARKS-DB'!$A$1:$BY$184,26),"")</f>
        <v/>
      </c>
      <c r="K121" s="104"/>
      <c r="L121" s="104"/>
      <c r="M121" s="104" t="str">
        <f>IFERROR(VLOOKUP($A121,'XI-MARKS-DB'!$A$1:$BY$184,36),"")</f>
        <v/>
      </c>
      <c r="N121" s="104"/>
      <c r="O121" s="104"/>
      <c r="P121" s="104" t="str">
        <f>IFERROR(VLOOKUP($A121,'XI-MARKS-DB'!$A$1:$BY$184,46),"")</f>
        <v/>
      </c>
      <c r="Q121" s="104"/>
      <c r="R121" s="104"/>
      <c r="S121" s="104" t="str">
        <f>IFERROR(IF((VLOOKUP($A121,'XI-MARKS-DB'!$A$1:$BY$184,56))=0,"",VLOOKUP($A121,'XI-MARKS-DB'!$A$1:$BY$184,56)),"")</f>
        <v/>
      </c>
      <c r="T121" s="104"/>
      <c r="U121" s="104"/>
      <c r="V121" s="103" t="str">
        <f>IFERROR(VLOOKUP($A121,'XI-MARKS-DB'!$A$1:$BY$184,66),"")</f>
        <v/>
      </c>
      <c r="W121" s="103" t="str">
        <f>IFERROR(VLOOKUP($A121,'XI-MARKS-DB'!$A$1:$BY$184,69),"")</f>
        <v/>
      </c>
    </row>
    <row r="122" spans="1:23" x14ac:dyDescent="0.3">
      <c r="A122" s="103"/>
      <c r="B122" s="103"/>
      <c r="C122" s="46" t="str">
        <f>IFERROR(VLOOKUP($A121,'XI-MARKS-DB'!$A$1:$BY$184,4),"")</f>
        <v/>
      </c>
      <c r="D122" s="46" t="str">
        <f>IFERROR(VLOOKUP($A121,'XI-MARKS-DB'!$A$1:$BY$184,10),"")</f>
        <v/>
      </c>
      <c r="E122" s="46" t="str">
        <f>IFERROR(VLOOKUP($A121,'XI-MARKS-DB'!$A$1:$BY$184,12),"")</f>
        <v/>
      </c>
      <c r="F122" s="46" t="str">
        <f>IFERROR(VLOOKUP($A121,'XI-MARKS-DB'!$A$1:$BY$184,14),"")</f>
        <v/>
      </c>
      <c r="G122" s="46" t="str">
        <f>IFERROR(VLOOKUP($A121,'XI-MARKS-DB'!$A$1:$BY$184,19),"")</f>
        <v/>
      </c>
      <c r="H122" s="46" t="str">
        <f>IFERROR(VLOOKUP($A121,'XI-MARKS-DB'!$A$1:$BY$184,21),"")</f>
        <v/>
      </c>
      <c r="I122" s="46" t="str">
        <f>IFERROR(VLOOKUP($A121,'XI-MARKS-DB'!$A$1:$BY$184,23),"")</f>
        <v/>
      </c>
      <c r="J122" s="46" t="str">
        <f>IFERROR(VLOOKUP($A121,'XI-MARKS-DB'!$A$1:$BY$184,29),"")</f>
        <v/>
      </c>
      <c r="K122" s="46" t="str">
        <f>IFERROR(VLOOKUP($A121,'XI-MARKS-DB'!$A$1:$BY$184,31),"")</f>
        <v/>
      </c>
      <c r="L122" s="46" t="str">
        <f>IFERROR(VLOOKUP($A121,'XI-MARKS-DB'!$A$1:$BY$184,33),"")</f>
        <v/>
      </c>
      <c r="M122" s="46" t="str">
        <f>IFERROR(VLOOKUP($A121,'XI-MARKS-DB'!$A$1:$BY$184,39),"")</f>
        <v/>
      </c>
      <c r="N122" s="46" t="str">
        <f>IFERROR(VLOOKUP($A121,'XI-MARKS-DB'!$A$1:$BY$184,41),"")</f>
        <v/>
      </c>
      <c r="O122" s="46" t="str">
        <f>IFERROR(VLOOKUP($A121,'XI-MARKS-DB'!$A$1:$BY$184,43),"")</f>
        <v/>
      </c>
      <c r="P122" s="46" t="str">
        <f>IFERROR(VLOOKUP($A121,'XI-MARKS-DB'!$A$1:$BY$184,49),"")</f>
        <v/>
      </c>
      <c r="Q122" s="46" t="str">
        <f>IFERROR(VLOOKUP($A121,'XI-MARKS-DB'!$A$1:$BY$184,51),"")</f>
        <v/>
      </c>
      <c r="R122" s="46" t="str">
        <f>IFERROR(VLOOKUP($A121,'XI-MARKS-DB'!$A$1:$BY$184,53),"")</f>
        <v/>
      </c>
      <c r="S122" s="46" t="str">
        <f>IFERROR(IF((VLOOKUP($A121,'XI-MARKS-DB'!$A$1:$BY$184,59))=0,"",VLOOKUP($A121,'XI-MARKS-DB'!$A$1:$BY$184,59)),"")</f>
        <v/>
      </c>
      <c r="T122" s="46" t="str">
        <f>IFERROR(IF((VLOOKUP($A121,'XI-MARKS-DB'!$A$1:$BY$184,61))=0,"",VLOOKUP($A121,'XI-MARKS-DB'!$A$1:$BY$184,61)),"")</f>
        <v/>
      </c>
      <c r="U122" s="46" t="str">
        <f>IFERROR(VLOOKUP($A121,'XI-MARKS-DB'!$A$1:$BY$184,63),"")</f>
        <v/>
      </c>
      <c r="V122" s="103"/>
      <c r="W122" s="103"/>
    </row>
    <row r="123" spans="1:23" x14ac:dyDescent="0.3">
      <c r="A123" s="103" t="str">
        <f>IF(COUNTA('XI-MARKS-DB'!$C$3:$C$277)&gt;A121,A121+1,"")</f>
        <v/>
      </c>
      <c r="B123" s="103" t="str">
        <f>IFERROR(VLOOKUP($A123,'XI-MARKS-DB'!$A$1:$BY$184,3)&amp;" ("&amp;VLOOKUP($A123,'XI-MARKS-DB'!$A$1:$BY$184,2)&amp;")","")</f>
        <v/>
      </c>
      <c r="C123" s="46" t="str">
        <f>IFERROR(VLOOKUP($A123,'XI-MARKS-DB'!$A$1:$BY$184,7),"")</f>
        <v/>
      </c>
      <c r="D123" s="104" t="str">
        <f t="shared" ref="D123" si="118">IF($D124="","",$F$1)</f>
        <v/>
      </c>
      <c r="E123" s="104"/>
      <c r="F123" s="104"/>
      <c r="G123" s="104" t="str">
        <f t="shared" ref="G123" si="119">IF($G124="","",$I$1)</f>
        <v/>
      </c>
      <c r="H123" s="104"/>
      <c r="I123" s="104"/>
      <c r="J123" s="104" t="str">
        <f>IFERROR(VLOOKUP($A123,'XI-MARKS-DB'!$A$1:$BY$184,26),"")</f>
        <v/>
      </c>
      <c r="K123" s="104"/>
      <c r="L123" s="104"/>
      <c r="M123" s="104" t="str">
        <f>IFERROR(VLOOKUP($A123,'XI-MARKS-DB'!$A$1:$BY$184,36),"")</f>
        <v/>
      </c>
      <c r="N123" s="104"/>
      <c r="O123" s="104"/>
      <c r="P123" s="104" t="str">
        <f>IFERROR(VLOOKUP($A123,'XI-MARKS-DB'!$A$1:$BY$184,46),"")</f>
        <v/>
      </c>
      <c r="Q123" s="104"/>
      <c r="R123" s="104"/>
      <c r="S123" s="104" t="str">
        <f>IFERROR(IF((VLOOKUP($A123,'XI-MARKS-DB'!$A$1:$BY$184,56))=0,"",VLOOKUP($A123,'XI-MARKS-DB'!$A$1:$BY$184,56)),"")</f>
        <v/>
      </c>
      <c r="T123" s="104"/>
      <c r="U123" s="104"/>
      <c r="V123" s="103" t="str">
        <f>IFERROR(VLOOKUP($A123,'XI-MARKS-DB'!$A$1:$BY$184,66),"")</f>
        <v/>
      </c>
      <c r="W123" s="103" t="str">
        <f>IFERROR(VLOOKUP($A123,'XI-MARKS-DB'!$A$1:$BY$184,69),"")</f>
        <v/>
      </c>
    </row>
    <row r="124" spans="1:23" x14ac:dyDescent="0.3">
      <c r="A124" s="103"/>
      <c r="B124" s="103"/>
      <c r="C124" s="46" t="str">
        <f>IFERROR(VLOOKUP($A123,'XI-MARKS-DB'!$A$1:$BY$184,4),"")</f>
        <v/>
      </c>
      <c r="D124" s="46" t="str">
        <f>IFERROR(VLOOKUP($A123,'XI-MARKS-DB'!$A$1:$BY$184,10),"")</f>
        <v/>
      </c>
      <c r="E124" s="46" t="str">
        <f>IFERROR(VLOOKUP($A123,'XI-MARKS-DB'!$A$1:$BY$184,12),"")</f>
        <v/>
      </c>
      <c r="F124" s="46" t="str">
        <f>IFERROR(VLOOKUP($A123,'XI-MARKS-DB'!$A$1:$BY$184,14),"")</f>
        <v/>
      </c>
      <c r="G124" s="46" t="str">
        <f>IFERROR(VLOOKUP($A123,'XI-MARKS-DB'!$A$1:$BY$184,19),"")</f>
        <v/>
      </c>
      <c r="H124" s="46" t="str">
        <f>IFERROR(VLOOKUP($A123,'XI-MARKS-DB'!$A$1:$BY$184,21),"")</f>
        <v/>
      </c>
      <c r="I124" s="46" t="str">
        <f>IFERROR(VLOOKUP($A123,'XI-MARKS-DB'!$A$1:$BY$184,23),"")</f>
        <v/>
      </c>
      <c r="J124" s="46" t="str">
        <f>IFERROR(VLOOKUP($A123,'XI-MARKS-DB'!$A$1:$BY$184,29),"")</f>
        <v/>
      </c>
      <c r="K124" s="46" t="str">
        <f>IFERROR(VLOOKUP($A123,'XI-MARKS-DB'!$A$1:$BY$184,31),"")</f>
        <v/>
      </c>
      <c r="L124" s="46" t="str">
        <f>IFERROR(VLOOKUP($A123,'XI-MARKS-DB'!$A$1:$BY$184,33),"")</f>
        <v/>
      </c>
      <c r="M124" s="46" t="str">
        <f>IFERROR(VLOOKUP($A123,'XI-MARKS-DB'!$A$1:$BY$184,39),"")</f>
        <v/>
      </c>
      <c r="N124" s="46" t="str">
        <f>IFERROR(VLOOKUP($A123,'XI-MARKS-DB'!$A$1:$BY$184,41),"")</f>
        <v/>
      </c>
      <c r="O124" s="46" t="str">
        <f>IFERROR(VLOOKUP($A123,'XI-MARKS-DB'!$A$1:$BY$184,43),"")</f>
        <v/>
      </c>
      <c r="P124" s="46" t="str">
        <f>IFERROR(VLOOKUP($A123,'XI-MARKS-DB'!$A$1:$BY$184,49),"")</f>
        <v/>
      </c>
      <c r="Q124" s="46" t="str">
        <f>IFERROR(VLOOKUP($A123,'XI-MARKS-DB'!$A$1:$BY$184,51),"")</f>
        <v/>
      </c>
      <c r="R124" s="46" t="str">
        <f>IFERROR(VLOOKUP($A123,'XI-MARKS-DB'!$A$1:$BY$184,53),"")</f>
        <v/>
      </c>
      <c r="S124" s="46" t="str">
        <f>IFERROR(IF((VLOOKUP($A123,'XI-MARKS-DB'!$A$1:$BY$184,59))=0,"",VLOOKUP($A123,'XI-MARKS-DB'!$A$1:$BY$184,59)),"")</f>
        <v/>
      </c>
      <c r="T124" s="46" t="str">
        <f>IFERROR(IF((VLOOKUP($A123,'XI-MARKS-DB'!$A$1:$BY$184,61))=0,"",VLOOKUP($A123,'XI-MARKS-DB'!$A$1:$BY$184,61)),"")</f>
        <v/>
      </c>
      <c r="U124" s="46" t="str">
        <f>IFERROR(VLOOKUP($A123,'XI-MARKS-DB'!$A$1:$BY$184,63),"")</f>
        <v/>
      </c>
      <c r="V124" s="103"/>
      <c r="W124" s="103"/>
    </row>
    <row r="125" spans="1:23" x14ac:dyDescent="0.3">
      <c r="A125" s="103" t="str">
        <f>IF(COUNTA('XI-MARKS-DB'!$C$3:$C$277)&gt;A123,A123+1,"")</f>
        <v/>
      </c>
      <c r="B125" s="103" t="str">
        <f>IFERROR(VLOOKUP($A125,'XI-MARKS-DB'!$A$1:$BY$184,3)&amp;" ("&amp;VLOOKUP($A125,'XI-MARKS-DB'!$A$1:$BY$184,2)&amp;")","")</f>
        <v/>
      </c>
      <c r="C125" s="46" t="str">
        <f>IFERROR(VLOOKUP($A125,'XI-MARKS-DB'!$A$1:$BY$184,7),"")</f>
        <v/>
      </c>
      <c r="D125" s="104" t="str">
        <f t="shared" ref="D125" si="120">IF($D126="","",$F$1)</f>
        <v/>
      </c>
      <c r="E125" s="104"/>
      <c r="F125" s="104"/>
      <c r="G125" s="104" t="str">
        <f t="shared" ref="G125" si="121">IF($G126="","",$I$1)</f>
        <v/>
      </c>
      <c r="H125" s="104"/>
      <c r="I125" s="104"/>
      <c r="J125" s="104" t="str">
        <f>IFERROR(VLOOKUP($A125,'XI-MARKS-DB'!$A$1:$BY$184,26),"")</f>
        <v/>
      </c>
      <c r="K125" s="104"/>
      <c r="L125" s="104"/>
      <c r="M125" s="104" t="str">
        <f>IFERROR(VLOOKUP($A125,'XI-MARKS-DB'!$A$1:$BY$184,36),"")</f>
        <v/>
      </c>
      <c r="N125" s="104"/>
      <c r="O125" s="104"/>
      <c r="P125" s="104" t="str">
        <f>IFERROR(VLOOKUP($A125,'XI-MARKS-DB'!$A$1:$BY$184,46),"")</f>
        <v/>
      </c>
      <c r="Q125" s="104"/>
      <c r="R125" s="104"/>
      <c r="S125" s="104" t="str">
        <f>IFERROR(IF((VLOOKUP($A125,'XI-MARKS-DB'!$A$1:$BY$184,56))=0,"",VLOOKUP($A125,'XI-MARKS-DB'!$A$1:$BY$184,56)),"")</f>
        <v/>
      </c>
      <c r="T125" s="104"/>
      <c r="U125" s="104"/>
      <c r="V125" s="103" t="str">
        <f>IFERROR(VLOOKUP($A125,'XI-MARKS-DB'!$A$1:$BY$184,66),"")</f>
        <v/>
      </c>
      <c r="W125" s="103" t="str">
        <f>IFERROR(VLOOKUP($A125,'XI-MARKS-DB'!$A$1:$BY$184,69),"")</f>
        <v/>
      </c>
    </row>
    <row r="126" spans="1:23" x14ac:dyDescent="0.3">
      <c r="A126" s="103"/>
      <c r="B126" s="103"/>
      <c r="C126" s="46" t="str">
        <f>IFERROR(VLOOKUP($A125,'XI-MARKS-DB'!$A$1:$BY$184,4),"")</f>
        <v/>
      </c>
      <c r="D126" s="46" t="str">
        <f>IFERROR(VLOOKUP($A125,'XI-MARKS-DB'!$A$1:$BY$184,10),"")</f>
        <v/>
      </c>
      <c r="E126" s="46" t="str">
        <f>IFERROR(VLOOKUP($A125,'XI-MARKS-DB'!$A$1:$BY$184,12),"")</f>
        <v/>
      </c>
      <c r="F126" s="46" t="str">
        <f>IFERROR(VLOOKUP($A125,'XI-MARKS-DB'!$A$1:$BY$184,14),"")</f>
        <v/>
      </c>
      <c r="G126" s="46" t="str">
        <f>IFERROR(VLOOKUP($A125,'XI-MARKS-DB'!$A$1:$BY$184,19),"")</f>
        <v/>
      </c>
      <c r="H126" s="46" t="str">
        <f>IFERROR(VLOOKUP($A125,'XI-MARKS-DB'!$A$1:$BY$184,21),"")</f>
        <v/>
      </c>
      <c r="I126" s="46" t="str">
        <f>IFERROR(VLOOKUP($A125,'XI-MARKS-DB'!$A$1:$BY$184,23),"")</f>
        <v/>
      </c>
      <c r="J126" s="46" t="str">
        <f>IFERROR(VLOOKUP($A125,'XI-MARKS-DB'!$A$1:$BY$184,29),"")</f>
        <v/>
      </c>
      <c r="K126" s="46" t="str">
        <f>IFERROR(VLOOKUP($A125,'XI-MARKS-DB'!$A$1:$BY$184,31),"")</f>
        <v/>
      </c>
      <c r="L126" s="46" t="str">
        <f>IFERROR(VLOOKUP($A125,'XI-MARKS-DB'!$A$1:$BY$184,33),"")</f>
        <v/>
      </c>
      <c r="M126" s="46" t="str">
        <f>IFERROR(VLOOKUP($A125,'XI-MARKS-DB'!$A$1:$BY$184,39),"")</f>
        <v/>
      </c>
      <c r="N126" s="46" t="str">
        <f>IFERROR(VLOOKUP($A125,'XI-MARKS-DB'!$A$1:$BY$184,41),"")</f>
        <v/>
      </c>
      <c r="O126" s="46" t="str">
        <f>IFERROR(VLOOKUP($A125,'XI-MARKS-DB'!$A$1:$BY$184,43),"")</f>
        <v/>
      </c>
      <c r="P126" s="46" t="str">
        <f>IFERROR(VLOOKUP($A125,'XI-MARKS-DB'!$A$1:$BY$184,49),"")</f>
        <v/>
      </c>
      <c r="Q126" s="46" t="str">
        <f>IFERROR(VLOOKUP($A125,'XI-MARKS-DB'!$A$1:$BY$184,51),"")</f>
        <v/>
      </c>
      <c r="R126" s="46" t="str">
        <f>IFERROR(VLOOKUP($A125,'XI-MARKS-DB'!$A$1:$BY$184,53),"")</f>
        <v/>
      </c>
      <c r="S126" s="46" t="str">
        <f>IFERROR(IF((VLOOKUP($A125,'XI-MARKS-DB'!$A$1:$BY$184,59))=0,"",VLOOKUP($A125,'XI-MARKS-DB'!$A$1:$BY$184,59)),"")</f>
        <v/>
      </c>
      <c r="T126" s="46" t="str">
        <f>IFERROR(IF((VLOOKUP($A125,'XI-MARKS-DB'!$A$1:$BY$184,61))=0,"",VLOOKUP($A125,'XI-MARKS-DB'!$A$1:$BY$184,61)),"")</f>
        <v/>
      </c>
      <c r="U126" s="46" t="str">
        <f>IFERROR(VLOOKUP($A125,'XI-MARKS-DB'!$A$1:$BY$184,63),"")</f>
        <v/>
      </c>
      <c r="V126" s="103"/>
      <c r="W126" s="103"/>
    </row>
    <row r="127" spans="1:23" x14ac:dyDescent="0.3">
      <c r="A127" s="103" t="str">
        <f>IF(COUNTA('XI-MARKS-DB'!$C$3:$C$277)&gt;A125,A125+1,"")</f>
        <v/>
      </c>
      <c r="B127" s="103" t="str">
        <f>IFERROR(VLOOKUP($A127,'XI-MARKS-DB'!$A$1:$BY$184,3)&amp;" ("&amp;VLOOKUP($A127,'XI-MARKS-DB'!$A$1:$BY$184,2)&amp;")","")</f>
        <v/>
      </c>
      <c r="C127" s="46" t="str">
        <f>IFERROR(VLOOKUP($A127,'XI-MARKS-DB'!$A$1:$BY$184,7),"")</f>
        <v/>
      </c>
      <c r="D127" s="104" t="str">
        <f t="shared" ref="D127" si="122">IF($D128="","",$F$1)</f>
        <v/>
      </c>
      <c r="E127" s="104"/>
      <c r="F127" s="104"/>
      <c r="G127" s="104" t="str">
        <f t="shared" ref="G127" si="123">IF($G128="","",$I$1)</f>
        <v/>
      </c>
      <c r="H127" s="104"/>
      <c r="I127" s="104"/>
      <c r="J127" s="104" t="str">
        <f>IFERROR(VLOOKUP($A127,'XI-MARKS-DB'!$A$1:$BY$184,26),"")</f>
        <v/>
      </c>
      <c r="K127" s="104"/>
      <c r="L127" s="104"/>
      <c r="M127" s="104" t="str">
        <f>IFERROR(VLOOKUP($A127,'XI-MARKS-DB'!$A$1:$BY$184,36),"")</f>
        <v/>
      </c>
      <c r="N127" s="104"/>
      <c r="O127" s="104"/>
      <c r="P127" s="104" t="str">
        <f>IFERROR(VLOOKUP($A127,'XI-MARKS-DB'!$A$1:$BY$184,46),"")</f>
        <v/>
      </c>
      <c r="Q127" s="104"/>
      <c r="R127" s="104"/>
      <c r="S127" s="104" t="str">
        <f>IFERROR(IF((VLOOKUP($A127,'XI-MARKS-DB'!$A$1:$BY$184,56))=0,"",VLOOKUP($A127,'XI-MARKS-DB'!$A$1:$BY$184,56)),"")</f>
        <v/>
      </c>
      <c r="T127" s="104"/>
      <c r="U127" s="104"/>
      <c r="V127" s="103" t="str">
        <f>IFERROR(VLOOKUP($A127,'XI-MARKS-DB'!$A$1:$BY$184,66),"")</f>
        <v/>
      </c>
      <c r="W127" s="103" t="str">
        <f>IFERROR(VLOOKUP($A127,'XI-MARKS-DB'!$A$1:$BY$184,69),"")</f>
        <v/>
      </c>
    </row>
    <row r="128" spans="1:23" x14ac:dyDescent="0.3">
      <c r="A128" s="103"/>
      <c r="B128" s="103"/>
      <c r="C128" s="46" t="str">
        <f>IFERROR(VLOOKUP($A127,'XI-MARKS-DB'!$A$1:$BY$184,4),"")</f>
        <v/>
      </c>
      <c r="D128" s="46" t="str">
        <f>IFERROR(VLOOKUP($A127,'XI-MARKS-DB'!$A$1:$BY$184,10),"")</f>
        <v/>
      </c>
      <c r="E128" s="46" t="str">
        <f>IFERROR(VLOOKUP($A127,'XI-MARKS-DB'!$A$1:$BY$184,12),"")</f>
        <v/>
      </c>
      <c r="F128" s="46" t="str">
        <f>IFERROR(VLOOKUP($A127,'XI-MARKS-DB'!$A$1:$BY$184,14),"")</f>
        <v/>
      </c>
      <c r="G128" s="46" t="str">
        <f>IFERROR(VLOOKUP($A127,'XI-MARKS-DB'!$A$1:$BY$184,19),"")</f>
        <v/>
      </c>
      <c r="H128" s="46" t="str">
        <f>IFERROR(VLOOKUP($A127,'XI-MARKS-DB'!$A$1:$BY$184,21),"")</f>
        <v/>
      </c>
      <c r="I128" s="46" t="str">
        <f>IFERROR(VLOOKUP($A127,'XI-MARKS-DB'!$A$1:$BY$184,23),"")</f>
        <v/>
      </c>
      <c r="J128" s="46" t="str">
        <f>IFERROR(VLOOKUP($A127,'XI-MARKS-DB'!$A$1:$BY$184,29),"")</f>
        <v/>
      </c>
      <c r="K128" s="46" t="str">
        <f>IFERROR(VLOOKUP($A127,'XI-MARKS-DB'!$A$1:$BY$184,31),"")</f>
        <v/>
      </c>
      <c r="L128" s="46" t="str">
        <f>IFERROR(VLOOKUP($A127,'XI-MARKS-DB'!$A$1:$BY$184,33),"")</f>
        <v/>
      </c>
      <c r="M128" s="46" t="str">
        <f>IFERROR(VLOOKUP($A127,'XI-MARKS-DB'!$A$1:$BY$184,39),"")</f>
        <v/>
      </c>
      <c r="N128" s="46" t="str">
        <f>IFERROR(VLOOKUP($A127,'XI-MARKS-DB'!$A$1:$BY$184,41),"")</f>
        <v/>
      </c>
      <c r="O128" s="46" t="str">
        <f>IFERROR(VLOOKUP($A127,'XI-MARKS-DB'!$A$1:$BY$184,43),"")</f>
        <v/>
      </c>
      <c r="P128" s="46" t="str">
        <f>IFERROR(VLOOKUP($A127,'XI-MARKS-DB'!$A$1:$BY$184,49),"")</f>
        <v/>
      </c>
      <c r="Q128" s="46" t="str">
        <f>IFERROR(VLOOKUP($A127,'XI-MARKS-DB'!$A$1:$BY$184,51),"")</f>
        <v/>
      </c>
      <c r="R128" s="46" t="str">
        <f>IFERROR(VLOOKUP($A127,'XI-MARKS-DB'!$A$1:$BY$184,53),"")</f>
        <v/>
      </c>
      <c r="S128" s="46" t="str">
        <f>IFERROR(IF((VLOOKUP($A127,'XI-MARKS-DB'!$A$1:$BY$184,59))=0,"",VLOOKUP($A127,'XI-MARKS-DB'!$A$1:$BY$184,59)),"")</f>
        <v/>
      </c>
      <c r="T128" s="46" t="str">
        <f>IFERROR(IF((VLOOKUP($A127,'XI-MARKS-DB'!$A$1:$BY$184,61))=0,"",VLOOKUP($A127,'XI-MARKS-DB'!$A$1:$BY$184,61)),"")</f>
        <v/>
      </c>
      <c r="U128" s="46" t="str">
        <f>IFERROR(VLOOKUP($A127,'XI-MARKS-DB'!$A$1:$BY$184,63),"")</f>
        <v/>
      </c>
      <c r="V128" s="103"/>
      <c r="W128" s="103"/>
    </row>
    <row r="129" spans="1:23" x14ac:dyDescent="0.3">
      <c r="A129" s="103" t="str">
        <f>IF(COUNTA('XI-MARKS-DB'!$C$3:$C$277)&gt;A127,A127+1,"")</f>
        <v/>
      </c>
      <c r="B129" s="103" t="str">
        <f>IFERROR(VLOOKUP($A129,'XI-MARKS-DB'!$A$1:$BY$184,3)&amp;" ("&amp;VLOOKUP($A129,'XI-MARKS-DB'!$A$1:$BY$184,2)&amp;")","")</f>
        <v/>
      </c>
      <c r="C129" s="46" t="str">
        <f>IFERROR(VLOOKUP($A129,'XI-MARKS-DB'!$A$1:$BY$184,7),"")</f>
        <v/>
      </c>
      <c r="D129" s="104" t="str">
        <f t="shared" ref="D129" si="124">IF($D130="","",$F$1)</f>
        <v/>
      </c>
      <c r="E129" s="104"/>
      <c r="F129" s="104"/>
      <c r="G129" s="104" t="str">
        <f t="shared" ref="G129" si="125">IF($G130="","",$I$1)</f>
        <v/>
      </c>
      <c r="H129" s="104"/>
      <c r="I129" s="104"/>
      <c r="J129" s="104" t="str">
        <f>IFERROR(VLOOKUP($A129,'XI-MARKS-DB'!$A$1:$BY$184,26),"")</f>
        <v/>
      </c>
      <c r="K129" s="104"/>
      <c r="L129" s="104"/>
      <c r="M129" s="104" t="str">
        <f>IFERROR(VLOOKUP($A129,'XI-MARKS-DB'!$A$1:$BY$184,36),"")</f>
        <v/>
      </c>
      <c r="N129" s="104"/>
      <c r="O129" s="104"/>
      <c r="P129" s="104" t="str">
        <f>IFERROR(VLOOKUP($A129,'XI-MARKS-DB'!$A$1:$BY$184,46),"")</f>
        <v/>
      </c>
      <c r="Q129" s="104"/>
      <c r="R129" s="104"/>
      <c r="S129" s="104" t="str">
        <f>IFERROR(IF((VLOOKUP($A129,'XI-MARKS-DB'!$A$1:$BY$184,56))=0,"",VLOOKUP($A129,'XI-MARKS-DB'!$A$1:$BY$184,56)),"")</f>
        <v/>
      </c>
      <c r="T129" s="104"/>
      <c r="U129" s="104"/>
      <c r="V129" s="103" t="str">
        <f>IFERROR(VLOOKUP($A129,'XI-MARKS-DB'!$A$1:$BY$184,66),"")</f>
        <v/>
      </c>
      <c r="W129" s="103" t="str">
        <f>IFERROR(VLOOKUP($A129,'XI-MARKS-DB'!$A$1:$BY$184,69),"")</f>
        <v/>
      </c>
    </row>
    <row r="130" spans="1:23" x14ac:dyDescent="0.3">
      <c r="A130" s="103"/>
      <c r="B130" s="103"/>
      <c r="C130" s="46" t="str">
        <f>IFERROR(VLOOKUP($A129,'XI-MARKS-DB'!$A$1:$BY$184,4),"")</f>
        <v/>
      </c>
      <c r="D130" s="46" t="str">
        <f>IFERROR(VLOOKUP($A129,'XI-MARKS-DB'!$A$1:$BY$184,10),"")</f>
        <v/>
      </c>
      <c r="E130" s="46" t="str">
        <f>IFERROR(VLOOKUP($A129,'XI-MARKS-DB'!$A$1:$BY$184,12),"")</f>
        <v/>
      </c>
      <c r="F130" s="46" t="str">
        <f>IFERROR(VLOOKUP($A129,'XI-MARKS-DB'!$A$1:$BY$184,14),"")</f>
        <v/>
      </c>
      <c r="G130" s="46" t="str">
        <f>IFERROR(VLOOKUP($A129,'XI-MARKS-DB'!$A$1:$BY$184,19),"")</f>
        <v/>
      </c>
      <c r="H130" s="46" t="str">
        <f>IFERROR(VLOOKUP($A129,'XI-MARKS-DB'!$A$1:$BY$184,21),"")</f>
        <v/>
      </c>
      <c r="I130" s="46" t="str">
        <f>IFERROR(VLOOKUP($A129,'XI-MARKS-DB'!$A$1:$BY$184,23),"")</f>
        <v/>
      </c>
      <c r="J130" s="46" t="str">
        <f>IFERROR(VLOOKUP($A129,'XI-MARKS-DB'!$A$1:$BY$184,29),"")</f>
        <v/>
      </c>
      <c r="K130" s="46" t="str">
        <f>IFERROR(VLOOKUP($A129,'XI-MARKS-DB'!$A$1:$BY$184,31),"")</f>
        <v/>
      </c>
      <c r="L130" s="46" t="str">
        <f>IFERROR(VLOOKUP($A129,'XI-MARKS-DB'!$A$1:$BY$184,33),"")</f>
        <v/>
      </c>
      <c r="M130" s="46" t="str">
        <f>IFERROR(VLOOKUP($A129,'XI-MARKS-DB'!$A$1:$BY$184,39),"")</f>
        <v/>
      </c>
      <c r="N130" s="46" t="str">
        <f>IFERROR(VLOOKUP($A129,'XI-MARKS-DB'!$A$1:$BY$184,41),"")</f>
        <v/>
      </c>
      <c r="O130" s="46" t="str">
        <f>IFERROR(VLOOKUP($A129,'XI-MARKS-DB'!$A$1:$BY$184,43),"")</f>
        <v/>
      </c>
      <c r="P130" s="46" t="str">
        <f>IFERROR(VLOOKUP($A129,'XI-MARKS-DB'!$A$1:$BY$184,49),"")</f>
        <v/>
      </c>
      <c r="Q130" s="46" t="str">
        <f>IFERROR(VLOOKUP($A129,'XI-MARKS-DB'!$A$1:$BY$184,51),"")</f>
        <v/>
      </c>
      <c r="R130" s="46" t="str">
        <f>IFERROR(VLOOKUP($A129,'XI-MARKS-DB'!$A$1:$BY$184,53),"")</f>
        <v/>
      </c>
      <c r="S130" s="46" t="str">
        <f>IFERROR(IF((VLOOKUP($A129,'XI-MARKS-DB'!$A$1:$BY$184,59))=0,"",VLOOKUP($A129,'XI-MARKS-DB'!$A$1:$BY$184,59)),"")</f>
        <v/>
      </c>
      <c r="T130" s="46" t="str">
        <f>IFERROR(IF((VLOOKUP($A129,'XI-MARKS-DB'!$A$1:$BY$184,61))=0,"",VLOOKUP($A129,'XI-MARKS-DB'!$A$1:$BY$184,61)),"")</f>
        <v/>
      </c>
      <c r="U130" s="46" t="str">
        <f>IFERROR(VLOOKUP($A129,'XI-MARKS-DB'!$A$1:$BY$184,63),"")</f>
        <v/>
      </c>
      <c r="V130" s="103"/>
      <c r="W130" s="103"/>
    </row>
    <row r="131" spans="1:23" x14ac:dyDescent="0.3">
      <c r="A131" s="103" t="str">
        <f>IF(COUNTA('XI-MARKS-DB'!$C$3:$C$277)&gt;A129,A129+1,"")</f>
        <v/>
      </c>
      <c r="B131" s="103" t="str">
        <f>IFERROR(VLOOKUP($A131,'XI-MARKS-DB'!$A$1:$BY$184,3)&amp;" ("&amp;VLOOKUP($A131,'XI-MARKS-DB'!$A$1:$BY$184,2)&amp;")","")</f>
        <v/>
      </c>
      <c r="C131" s="46" t="str">
        <f>IFERROR(VLOOKUP($A131,'XI-MARKS-DB'!$A$1:$BY$184,7),"")</f>
        <v/>
      </c>
      <c r="D131" s="104" t="str">
        <f t="shared" ref="D131" si="126">IF($D132="","",$F$1)</f>
        <v/>
      </c>
      <c r="E131" s="104"/>
      <c r="F131" s="104"/>
      <c r="G131" s="104" t="str">
        <f t="shared" ref="G131" si="127">IF($G132="","",$I$1)</f>
        <v/>
      </c>
      <c r="H131" s="104"/>
      <c r="I131" s="104"/>
      <c r="J131" s="104" t="str">
        <f>IFERROR(VLOOKUP($A131,'XI-MARKS-DB'!$A$1:$BY$184,26),"")</f>
        <v/>
      </c>
      <c r="K131" s="104"/>
      <c r="L131" s="104"/>
      <c r="M131" s="104" t="str">
        <f>IFERROR(VLOOKUP($A131,'XI-MARKS-DB'!$A$1:$BY$184,36),"")</f>
        <v/>
      </c>
      <c r="N131" s="104"/>
      <c r="O131" s="104"/>
      <c r="P131" s="104" t="str">
        <f>IFERROR(VLOOKUP($A131,'XI-MARKS-DB'!$A$1:$BY$184,46),"")</f>
        <v/>
      </c>
      <c r="Q131" s="104"/>
      <c r="R131" s="104"/>
      <c r="S131" s="104" t="str">
        <f>IFERROR(IF((VLOOKUP($A131,'XI-MARKS-DB'!$A$1:$BY$184,56))=0,"",VLOOKUP($A131,'XI-MARKS-DB'!$A$1:$BY$184,56)),"")</f>
        <v/>
      </c>
      <c r="T131" s="104"/>
      <c r="U131" s="104"/>
      <c r="V131" s="103" t="str">
        <f>IFERROR(VLOOKUP($A131,'XI-MARKS-DB'!$A$1:$BY$184,66),"")</f>
        <v/>
      </c>
      <c r="W131" s="103" t="str">
        <f>IFERROR(VLOOKUP($A131,'XI-MARKS-DB'!$A$1:$BY$184,69),"")</f>
        <v/>
      </c>
    </row>
    <row r="132" spans="1:23" x14ac:dyDescent="0.3">
      <c r="A132" s="103"/>
      <c r="B132" s="103"/>
      <c r="C132" s="46" t="str">
        <f>IFERROR(VLOOKUP($A131,'XI-MARKS-DB'!$A$1:$BY$184,4),"")</f>
        <v/>
      </c>
      <c r="D132" s="46" t="str">
        <f>IFERROR(VLOOKUP($A131,'XI-MARKS-DB'!$A$1:$BY$184,10),"")</f>
        <v/>
      </c>
      <c r="E132" s="46" t="str">
        <f>IFERROR(VLOOKUP($A131,'XI-MARKS-DB'!$A$1:$BY$184,12),"")</f>
        <v/>
      </c>
      <c r="F132" s="46" t="str">
        <f>IFERROR(VLOOKUP($A131,'XI-MARKS-DB'!$A$1:$BY$184,14),"")</f>
        <v/>
      </c>
      <c r="G132" s="46" t="str">
        <f>IFERROR(VLOOKUP($A131,'XI-MARKS-DB'!$A$1:$BY$184,19),"")</f>
        <v/>
      </c>
      <c r="H132" s="46" t="str">
        <f>IFERROR(VLOOKUP($A131,'XI-MARKS-DB'!$A$1:$BY$184,21),"")</f>
        <v/>
      </c>
      <c r="I132" s="46" t="str">
        <f>IFERROR(VLOOKUP($A131,'XI-MARKS-DB'!$A$1:$BY$184,23),"")</f>
        <v/>
      </c>
      <c r="J132" s="46" t="str">
        <f>IFERROR(VLOOKUP($A131,'XI-MARKS-DB'!$A$1:$BY$184,29),"")</f>
        <v/>
      </c>
      <c r="K132" s="46" t="str">
        <f>IFERROR(VLOOKUP($A131,'XI-MARKS-DB'!$A$1:$BY$184,31),"")</f>
        <v/>
      </c>
      <c r="L132" s="46" t="str">
        <f>IFERROR(VLOOKUP($A131,'XI-MARKS-DB'!$A$1:$BY$184,33),"")</f>
        <v/>
      </c>
      <c r="M132" s="46" t="str">
        <f>IFERROR(VLOOKUP($A131,'XI-MARKS-DB'!$A$1:$BY$184,39),"")</f>
        <v/>
      </c>
      <c r="N132" s="46" t="str">
        <f>IFERROR(VLOOKUP($A131,'XI-MARKS-DB'!$A$1:$BY$184,41),"")</f>
        <v/>
      </c>
      <c r="O132" s="46" t="str">
        <f>IFERROR(VLOOKUP($A131,'XI-MARKS-DB'!$A$1:$BY$184,43),"")</f>
        <v/>
      </c>
      <c r="P132" s="46" t="str">
        <f>IFERROR(VLOOKUP($A131,'XI-MARKS-DB'!$A$1:$BY$184,49),"")</f>
        <v/>
      </c>
      <c r="Q132" s="46" t="str">
        <f>IFERROR(VLOOKUP($A131,'XI-MARKS-DB'!$A$1:$BY$184,51),"")</f>
        <v/>
      </c>
      <c r="R132" s="46" t="str">
        <f>IFERROR(VLOOKUP($A131,'XI-MARKS-DB'!$A$1:$BY$184,53),"")</f>
        <v/>
      </c>
      <c r="S132" s="46" t="str">
        <f>IFERROR(IF((VLOOKUP($A131,'XI-MARKS-DB'!$A$1:$BY$184,59))=0,"",VLOOKUP($A131,'XI-MARKS-DB'!$A$1:$BY$184,59)),"")</f>
        <v/>
      </c>
      <c r="T132" s="46" t="str">
        <f>IFERROR(IF((VLOOKUP($A131,'XI-MARKS-DB'!$A$1:$BY$184,61))=0,"",VLOOKUP($A131,'XI-MARKS-DB'!$A$1:$BY$184,61)),"")</f>
        <v/>
      </c>
      <c r="U132" s="46" t="str">
        <f>IFERROR(VLOOKUP($A131,'XI-MARKS-DB'!$A$1:$BY$184,63),"")</f>
        <v/>
      </c>
      <c r="V132" s="103"/>
      <c r="W132" s="103"/>
    </row>
    <row r="133" spans="1:23" x14ac:dyDescent="0.3">
      <c r="A133" s="103" t="str">
        <f>IF(COUNTA('XI-MARKS-DB'!$C$3:$C$277)&gt;A131,A131+1,"")</f>
        <v/>
      </c>
      <c r="B133" s="103" t="str">
        <f>IFERROR(VLOOKUP($A133,'XI-MARKS-DB'!$A$1:$BY$184,3)&amp;" ("&amp;VLOOKUP($A133,'XI-MARKS-DB'!$A$1:$BY$184,2)&amp;")","")</f>
        <v/>
      </c>
      <c r="C133" s="46" t="str">
        <f>IFERROR(VLOOKUP($A133,'XI-MARKS-DB'!$A$1:$BY$184,7),"")</f>
        <v/>
      </c>
      <c r="D133" s="104" t="str">
        <f t="shared" ref="D133" si="128">IF($D134="","",$F$1)</f>
        <v/>
      </c>
      <c r="E133" s="104"/>
      <c r="F133" s="104"/>
      <c r="G133" s="104" t="str">
        <f t="shared" ref="G133" si="129">IF($G134="","",$I$1)</f>
        <v/>
      </c>
      <c r="H133" s="104"/>
      <c r="I133" s="104"/>
      <c r="J133" s="104" t="str">
        <f>IFERROR(VLOOKUP($A133,'XI-MARKS-DB'!$A$1:$BY$184,26),"")</f>
        <v/>
      </c>
      <c r="K133" s="104"/>
      <c r="L133" s="104"/>
      <c r="M133" s="104" t="str">
        <f>IFERROR(VLOOKUP($A133,'XI-MARKS-DB'!$A$1:$BY$184,36),"")</f>
        <v/>
      </c>
      <c r="N133" s="104"/>
      <c r="O133" s="104"/>
      <c r="P133" s="104" t="str">
        <f>IFERROR(VLOOKUP($A133,'XI-MARKS-DB'!$A$1:$BY$184,46),"")</f>
        <v/>
      </c>
      <c r="Q133" s="104"/>
      <c r="R133" s="104"/>
      <c r="S133" s="104" t="str">
        <f>IFERROR(IF((VLOOKUP($A133,'XI-MARKS-DB'!$A$1:$BY$184,56))=0,"",VLOOKUP($A133,'XI-MARKS-DB'!$A$1:$BY$184,56)),"")</f>
        <v/>
      </c>
      <c r="T133" s="104"/>
      <c r="U133" s="104"/>
      <c r="V133" s="103" t="str">
        <f>IFERROR(VLOOKUP($A133,'XI-MARKS-DB'!$A$1:$BY$184,66),"")</f>
        <v/>
      </c>
      <c r="W133" s="103" t="str">
        <f>IFERROR(VLOOKUP($A133,'XI-MARKS-DB'!$A$1:$BY$184,69),"")</f>
        <v/>
      </c>
    </row>
    <row r="134" spans="1:23" x14ac:dyDescent="0.3">
      <c r="A134" s="103"/>
      <c r="B134" s="103"/>
      <c r="C134" s="46" t="str">
        <f>IFERROR(VLOOKUP($A133,'XI-MARKS-DB'!$A$1:$BY$184,4),"")</f>
        <v/>
      </c>
      <c r="D134" s="46" t="str">
        <f>IFERROR(VLOOKUP($A133,'XI-MARKS-DB'!$A$1:$BY$184,10),"")</f>
        <v/>
      </c>
      <c r="E134" s="46" t="str">
        <f>IFERROR(VLOOKUP($A133,'XI-MARKS-DB'!$A$1:$BY$184,12),"")</f>
        <v/>
      </c>
      <c r="F134" s="46" t="str">
        <f>IFERROR(VLOOKUP($A133,'XI-MARKS-DB'!$A$1:$BY$184,14),"")</f>
        <v/>
      </c>
      <c r="G134" s="46" t="str">
        <f>IFERROR(VLOOKUP($A133,'XI-MARKS-DB'!$A$1:$BY$184,19),"")</f>
        <v/>
      </c>
      <c r="H134" s="46" t="str">
        <f>IFERROR(VLOOKUP($A133,'XI-MARKS-DB'!$A$1:$BY$184,21),"")</f>
        <v/>
      </c>
      <c r="I134" s="46" t="str">
        <f>IFERROR(VLOOKUP($A133,'XI-MARKS-DB'!$A$1:$BY$184,23),"")</f>
        <v/>
      </c>
      <c r="J134" s="46" t="str">
        <f>IFERROR(VLOOKUP($A133,'XI-MARKS-DB'!$A$1:$BY$184,29),"")</f>
        <v/>
      </c>
      <c r="K134" s="46" t="str">
        <f>IFERROR(VLOOKUP($A133,'XI-MARKS-DB'!$A$1:$BY$184,31),"")</f>
        <v/>
      </c>
      <c r="L134" s="46" t="str">
        <f>IFERROR(VLOOKUP($A133,'XI-MARKS-DB'!$A$1:$BY$184,33),"")</f>
        <v/>
      </c>
      <c r="M134" s="46" t="str">
        <f>IFERROR(VLOOKUP($A133,'XI-MARKS-DB'!$A$1:$BY$184,39),"")</f>
        <v/>
      </c>
      <c r="N134" s="46" t="str">
        <f>IFERROR(VLOOKUP($A133,'XI-MARKS-DB'!$A$1:$BY$184,41),"")</f>
        <v/>
      </c>
      <c r="O134" s="46" t="str">
        <f>IFERROR(VLOOKUP($A133,'XI-MARKS-DB'!$A$1:$BY$184,43),"")</f>
        <v/>
      </c>
      <c r="P134" s="46" t="str">
        <f>IFERROR(VLOOKUP($A133,'XI-MARKS-DB'!$A$1:$BY$184,49),"")</f>
        <v/>
      </c>
      <c r="Q134" s="46" t="str">
        <f>IFERROR(VLOOKUP($A133,'XI-MARKS-DB'!$A$1:$BY$184,51),"")</f>
        <v/>
      </c>
      <c r="R134" s="46" t="str">
        <f>IFERROR(VLOOKUP($A133,'XI-MARKS-DB'!$A$1:$BY$184,53),"")</f>
        <v/>
      </c>
      <c r="S134" s="46" t="str">
        <f>IFERROR(IF((VLOOKUP($A133,'XI-MARKS-DB'!$A$1:$BY$184,59))=0,"",VLOOKUP($A133,'XI-MARKS-DB'!$A$1:$BY$184,59)),"")</f>
        <v/>
      </c>
      <c r="T134" s="46" t="str">
        <f>IFERROR(IF((VLOOKUP($A133,'XI-MARKS-DB'!$A$1:$BY$184,61))=0,"",VLOOKUP($A133,'XI-MARKS-DB'!$A$1:$BY$184,61)),"")</f>
        <v/>
      </c>
      <c r="U134" s="46" t="str">
        <f>IFERROR(VLOOKUP($A133,'XI-MARKS-DB'!$A$1:$BY$184,63),"")</f>
        <v/>
      </c>
      <c r="V134" s="103"/>
      <c r="W134" s="103"/>
    </row>
    <row r="135" spans="1:23" x14ac:dyDescent="0.3">
      <c r="A135" s="103" t="str">
        <f>IF(COUNTA('XI-MARKS-DB'!$C$3:$C$277)&gt;A133,A133+1,"")</f>
        <v/>
      </c>
      <c r="B135" s="103" t="str">
        <f>IFERROR(VLOOKUP($A135,'XI-MARKS-DB'!$A$1:$BY$184,3)&amp;" ("&amp;VLOOKUP($A135,'XI-MARKS-DB'!$A$1:$BY$184,2)&amp;")","")</f>
        <v/>
      </c>
      <c r="C135" s="46" t="str">
        <f>IFERROR(VLOOKUP($A135,'XI-MARKS-DB'!$A$1:$BY$184,7),"")</f>
        <v/>
      </c>
      <c r="D135" s="104" t="str">
        <f t="shared" ref="D135" si="130">IF($D136="","",$F$1)</f>
        <v/>
      </c>
      <c r="E135" s="104"/>
      <c r="F135" s="104"/>
      <c r="G135" s="104" t="str">
        <f t="shared" ref="G135" si="131">IF($G136="","",$I$1)</f>
        <v/>
      </c>
      <c r="H135" s="104"/>
      <c r="I135" s="104"/>
      <c r="J135" s="104" t="str">
        <f>IFERROR(VLOOKUP($A135,'XI-MARKS-DB'!$A$1:$BY$184,26),"")</f>
        <v/>
      </c>
      <c r="K135" s="104"/>
      <c r="L135" s="104"/>
      <c r="M135" s="104" t="str">
        <f>IFERROR(VLOOKUP($A135,'XI-MARKS-DB'!$A$1:$BY$184,36),"")</f>
        <v/>
      </c>
      <c r="N135" s="104"/>
      <c r="O135" s="104"/>
      <c r="P135" s="104" t="str">
        <f>IFERROR(VLOOKUP($A135,'XI-MARKS-DB'!$A$1:$BY$184,46),"")</f>
        <v/>
      </c>
      <c r="Q135" s="104"/>
      <c r="R135" s="104"/>
      <c r="S135" s="104" t="str">
        <f>IFERROR(IF((VLOOKUP($A135,'XI-MARKS-DB'!$A$1:$BY$184,56))=0,"",VLOOKUP($A135,'XI-MARKS-DB'!$A$1:$BY$184,56)),"")</f>
        <v/>
      </c>
      <c r="T135" s="104"/>
      <c r="U135" s="104"/>
      <c r="V135" s="103" t="str">
        <f>IFERROR(VLOOKUP($A135,'XI-MARKS-DB'!$A$1:$BY$184,66),"")</f>
        <v/>
      </c>
      <c r="W135" s="103" t="str">
        <f>IFERROR(VLOOKUP($A135,'XI-MARKS-DB'!$A$1:$BY$184,69),"")</f>
        <v/>
      </c>
    </row>
    <row r="136" spans="1:23" x14ac:dyDescent="0.3">
      <c r="A136" s="103"/>
      <c r="B136" s="103"/>
      <c r="C136" s="46" t="str">
        <f>IFERROR(VLOOKUP($A135,'XI-MARKS-DB'!$A$1:$BY$184,4),"")</f>
        <v/>
      </c>
      <c r="D136" s="46" t="str">
        <f>IFERROR(VLOOKUP($A135,'XI-MARKS-DB'!$A$1:$BY$184,10),"")</f>
        <v/>
      </c>
      <c r="E136" s="46" t="str">
        <f>IFERROR(VLOOKUP($A135,'XI-MARKS-DB'!$A$1:$BY$184,12),"")</f>
        <v/>
      </c>
      <c r="F136" s="46" t="str">
        <f>IFERROR(VLOOKUP($A135,'XI-MARKS-DB'!$A$1:$BY$184,14),"")</f>
        <v/>
      </c>
      <c r="G136" s="46" t="str">
        <f>IFERROR(VLOOKUP($A135,'XI-MARKS-DB'!$A$1:$BY$184,19),"")</f>
        <v/>
      </c>
      <c r="H136" s="46" t="str">
        <f>IFERROR(VLOOKUP($A135,'XI-MARKS-DB'!$A$1:$BY$184,21),"")</f>
        <v/>
      </c>
      <c r="I136" s="46" t="str">
        <f>IFERROR(VLOOKUP($A135,'XI-MARKS-DB'!$A$1:$BY$184,23),"")</f>
        <v/>
      </c>
      <c r="J136" s="46" t="str">
        <f>IFERROR(VLOOKUP($A135,'XI-MARKS-DB'!$A$1:$BY$184,29),"")</f>
        <v/>
      </c>
      <c r="K136" s="46" t="str">
        <f>IFERROR(VLOOKUP($A135,'XI-MARKS-DB'!$A$1:$BY$184,31),"")</f>
        <v/>
      </c>
      <c r="L136" s="46" t="str">
        <f>IFERROR(VLOOKUP($A135,'XI-MARKS-DB'!$A$1:$BY$184,33),"")</f>
        <v/>
      </c>
      <c r="M136" s="46" t="str">
        <f>IFERROR(VLOOKUP($A135,'XI-MARKS-DB'!$A$1:$BY$184,39),"")</f>
        <v/>
      </c>
      <c r="N136" s="46" t="str">
        <f>IFERROR(VLOOKUP($A135,'XI-MARKS-DB'!$A$1:$BY$184,41),"")</f>
        <v/>
      </c>
      <c r="O136" s="46" t="str">
        <f>IFERROR(VLOOKUP($A135,'XI-MARKS-DB'!$A$1:$BY$184,43),"")</f>
        <v/>
      </c>
      <c r="P136" s="46" t="str">
        <f>IFERROR(VLOOKUP($A135,'XI-MARKS-DB'!$A$1:$BY$184,49),"")</f>
        <v/>
      </c>
      <c r="Q136" s="46" t="str">
        <f>IFERROR(VLOOKUP($A135,'XI-MARKS-DB'!$A$1:$BY$184,51),"")</f>
        <v/>
      </c>
      <c r="R136" s="46" t="str">
        <f>IFERROR(VLOOKUP($A135,'XI-MARKS-DB'!$A$1:$BY$184,53),"")</f>
        <v/>
      </c>
      <c r="S136" s="46" t="str">
        <f>IFERROR(IF((VLOOKUP($A135,'XI-MARKS-DB'!$A$1:$BY$184,59))=0,"",VLOOKUP($A135,'XI-MARKS-DB'!$A$1:$BY$184,59)),"")</f>
        <v/>
      </c>
      <c r="T136" s="46" t="str">
        <f>IFERROR(IF((VLOOKUP($A135,'XI-MARKS-DB'!$A$1:$BY$184,61))=0,"",VLOOKUP($A135,'XI-MARKS-DB'!$A$1:$BY$184,61)),"")</f>
        <v/>
      </c>
      <c r="U136" s="46" t="str">
        <f>IFERROR(VLOOKUP($A135,'XI-MARKS-DB'!$A$1:$BY$184,63),"")</f>
        <v/>
      </c>
      <c r="V136" s="103"/>
      <c r="W136" s="103"/>
    </row>
    <row r="137" spans="1:23" x14ac:dyDescent="0.3">
      <c r="A137" s="103" t="str">
        <f>IF(COUNTA('XI-MARKS-DB'!$C$3:$C$277)&gt;A135,A135+1,"")</f>
        <v/>
      </c>
      <c r="B137" s="103" t="str">
        <f>IFERROR(VLOOKUP($A137,'XI-MARKS-DB'!$A$1:$BY$184,3)&amp;" ("&amp;VLOOKUP($A137,'XI-MARKS-DB'!$A$1:$BY$184,2)&amp;")","")</f>
        <v/>
      </c>
      <c r="C137" s="46" t="str">
        <f>IFERROR(VLOOKUP($A137,'XI-MARKS-DB'!$A$1:$BY$184,7),"")</f>
        <v/>
      </c>
      <c r="D137" s="104" t="str">
        <f t="shared" ref="D137" si="132">IF($D138="","",$F$1)</f>
        <v/>
      </c>
      <c r="E137" s="104"/>
      <c r="F137" s="104"/>
      <c r="G137" s="104" t="str">
        <f t="shared" ref="G137" si="133">IF($G138="","",$I$1)</f>
        <v/>
      </c>
      <c r="H137" s="104"/>
      <c r="I137" s="104"/>
      <c r="J137" s="104" t="str">
        <f>IFERROR(VLOOKUP($A137,'XI-MARKS-DB'!$A$1:$BY$184,26),"")</f>
        <v/>
      </c>
      <c r="K137" s="104"/>
      <c r="L137" s="104"/>
      <c r="M137" s="104" t="str">
        <f>IFERROR(VLOOKUP($A137,'XI-MARKS-DB'!$A$1:$BY$184,36),"")</f>
        <v/>
      </c>
      <c r="N137" s="104"/>
      <c r="O137" s="104"/>
      <c r="P137" s="104" t="str">
        <f>IFERROR(VLOOKUP($A137,'XI-MARKS-DB'!$A$1:$BY$184,46),"")</f>
        <v/>
      </c>
      <c r="Q137" s="104"/>
      <c r="R137" s="104"/>
      <c r="S137" s="104" t="str">
        <f>IFERROR(IF((VLOOKUP($A137,'XI-MARKS-DB'!$A$1:$BY$184,56))=0,"",VLOOKUP($A137,'XI-MARKS-DB'!$A$1:$BY$184,56)),"")</f>
        <v/>
      </c>
      <c r="T137" s="104"/>
      <c r="U137" s="104"/>
      <c r="V137" s="103" t="str">
        <f>IFERROR(VLOOKUP($A137,'XI-MARKS-DB'!$A$1:$BY$184,66),"")</f>
        <v/>
      </c>
      <c r="W137" s="103" t="str">
        <f>IFERROR(VLOOKUP($A137,'XI-MARKS-DB'!$A$1:$BY$184,69),"")</f>
        <v/>
      </c>
    </row>
    <row r="138" spans="1:23" x14ac:dyDescent="0.3">
      <c r="A138" s="103"/>
      <c r="B138" s="103"/>
      <c r="C138" s="46" t="str">
        <f>IFERROR(VLOOKUP($A137,'XI-MARKS-DB'!$A$1:$BY$184,4),"")</f>
        <v/>
      </c>
      <c r="D138" s="46" t="str">
        <f>IFERROR(VLOOKUP($A137,'XI-MARKS-DB'!$A$1:$BY$184,10),"")</f>
        <v/>
      </c>
      <c r="E138" s="46" t="str">
        <f>IFERROR(VLOOKUP($A137,'XI-MARKS-DB'!$A$1:$BY$184,12),"")</f>
        <v/>
      </c>
      <c r="F138" s="46" t="str">
        <f>IFERROR(VLOOKUP($A137,'XI-MARKS-DB'!$A$1:$BY$184,14),"")</f>
        <v/>
      </c>
      <c r="G138" s="46" t="str">
        <f>IFERROR(VLOOKUP($A137,'XI-MARKS-DB'!$A$1:$BY$184,19),"")</f>
        <v/>
      </c>
      <c r="H138" s="46" t="str">
        <f>IFERROR(VLOOKUP($A137,'XI-MARKS-DB'!$A$1:$BY$184,21),"")</f>
        <v/>
      </c>
      <c r="I138" s="46" t="str">
        <f>IFERROR(VLOOKUP($A137,'XI-MARKS-DB'!$A$1:$BY$184,23),"")</f>
        <v/>
      </c>
      <c r="J138" s="46" t="str">
        <f>IFERROR(VLOOKUP($A137,'XI-MARKS-DB'!$A$1:$BY$184,29),"")</f>
        <v/>
      </c>
      <c r="K138" s="46" t="str">
        <f>IFERROR(VLOOKUP($A137,'XI-MARKS-DB'!$A$1:$BY$184,31),"")</f>
        <v/>
      </c>
      <c r="L138" s="46" t="str">
        <f>IFERROR(VLOOKUP($A137,'XI-MARKS-DB'!$A$1:$BY$184,33),"")</f>
        <v/>
      </c>
      <c r="M138" s="46" t="str">
        <f>IFERROR(VLOOKUP($A137,'XI-MARKS-DB'!$A$1:$BY$184,39),"")</f>
        <v/>
      </c>
      <c r="N138" s="46" t="str">
        <f>IFERROR(VLOOKUP($A137,'XI-MARKS-DB'!$A$1:$BY$184,41),"")</f>
        <v/>
      </c>
      <c r="O138" s="46" t="str">
        <f>IFERROR(VLOOKUP($A137,'XI-MARKS-DB'!$A$1:$BY$184,43),"")</f>
        <v/>
      </c>
      <c r="P138" s="46" t="str">
        <f>IFERROR(VLOOKUP($A137,'XI-MARKS-DB'!$A$1:$BY$184,49),"")</f>
        <v/>
      </c>
      <c r="Q138" s="46" t="str">
        <f>IFERROR(VLOOKUP($A137,'XI-MARKS-DB'!$A$1:$BY$184,51),"")</f>
        <v/>
      </c>
      <c r="R138" s="46" t="str">
        <f>IFERROR(VLOOKUP($A137,'XI-MARKS-DB'!$A$1:$BY$184,53),"")</f>
        <v/>
      </c>
      <c r="S138" s="46" t="str">
        <f>IFERROR(IF((VLOOKUP($A137,'XI-MARKS-DB'!$A$1:$BY$184,59))=0,"",VLOOKUP($A137,'XI-MARKS-DB'!$A$1:$BY$184,59)),"")</f>
        <v/>
      </c>
      <c r="T138" s="46" t="str">
        <f>IFERROR(IF((VLOOKUP($A137,'XI-MARKS-DB'!$A$1:$BY$184,61))=0,"",VLOOKUP($A137,'XI-MARKS-DB'!$A$1:$BY$184,61)),"")</f>
        <v/>
      </c>
      <c r="U138" s="46" t="str">
        <f>IFERROR(VLOOKUP($A137,'XI-MARKS-DB'!$A$1:$BY$184,63),"")</f>
        <v/>
      </c>
      <c r="V138" s="103"/>
      <c r="W138" s="103"/>
    </row>
    <row r="139" spans="1:23" x14ac:dyDescent="0.3">
      <c r="A139" s="103" t="str">
        <f>IF(COUNTA('XI-MARKS-DB'!$C$3:$C$277)&gt;A137,A137+1,"")</f>
        <v/>
      </c>
      <c r="B139" s="103" t="str">
        <f>IFERROR(VLOOKUP($A139,'XI-MARKS-DB'!$A$1:$BY$184,3)&amp;" ("&amp;VLOOKUP($A139,'XI-MARKS-DB'!$A$1:$BY$184,2)&amp;")","")</f>
        <v/>
      </c>
      <c r="C139" s="46" t="str">
        <f>IFERROR(VLOOKUP($A139,'XI-MARKS-DB'!$A$1:$BY$184,7),"")</f>
        <v/>
      </c>
      <c r="D139" s="104" t="str">
        <f t="shared" ref="D139" si="134">IF($D140="","",$F$1)</f>
        <v/>
      </c>
      <c r="E139" s="104"/>
      <c r="F139" s="104"/>
      <c r="G139" s="104" t="str">
        <f t="shared" ref="G139" si="135">IF($G140="","",$I$1)</f>
        <v/>
      </c>
      <c r="H139" s="104"/>
      <c r="I139" s="104"/>
      <c r="J139" s="104" t="str">
        <f>IFERROR(VLOOKUP($A139,'XI-MARKS-DB'!$A$1:$BY$184,26),"")</f>
        <v/>
      </c>
      <c r="K139" s="104"/>
      <c r="L139" s="104"/>
      <c r="M139" s="104" t="str">
        <f>IFERROR(VLOOKUP($A139,'XI-MARKS-DB'!$A$1:$BY$184,36),"")</f>
        <v/>
      </c>
      <c r="N139" s="104"/>
      <c r="O139" s="104"/>
      <c r="P139" s="104" t="str">
        <f>IFERROR(VLOOKUP($A139,'XI-MARKS-DB'!$A$1:$BY$184,46),"")</f>
        <v/>
      </c>
      <c r="Q139" s="104"/>
      <c r="R139" s="104"/>
      <c r="S139" s="104" t="str">
        <f>IFERROR(IF((VLOOKUP($A139,'XI-MARKS-DB'!$A$1:$BY$184,56))=0,"",VLOOKUP($A139,'XI-MARKS-DB'!$A$1:$BY$184,56)),"")</f>
        <v/>
      </c>
      <c r="T139" s="104"/>
      <c r="U139" s="104"/>
      <c r="V139" s="103" t="str">
        <f>IFERROR(VLOOKUP($A139,'XI-MARKS-DB'!$A$1:$BY$184,66),"")</f>
        <v/>
      </c>
      <c r="W139" s="103" t="str">
        <f>IFERROR(VLOOKUP($A139,'XI-MARKS-DB'!$A$1:$BY$184,69),"")</f>
        <v/>
      </c>
    </row>
    <row r="140" spans="1:23" x14ac:dyDescent="0.3">
      <c r="A140" s="103"/>
      <c r="B140" s="103"/>
      <c r="C140" s="46" t="str">
        <f>IFERROR(VLOOKUP($A139,'XI-MARKS-DB'!$A$1:$BY$184,4),"")</f>
        <v/>
      </c>
      <c r="D140" s="46" t="str">
        <f>IFERROR(VLOOKUP($A139,'XI-MARKS-DB'!$A$1:$BY$184,10),"")</f>
        <v/>
      </c>
      <c r="E140" s="46" t="str">
        <f>IFERROR(VLOOKUP($A139,'XI-MARKS-DB'!$A$1:$BY$184,12),"")</f>
        <v/>
      </c>
      <c r="F140" s="46" t="str">
        <f>IFERROR(VLOOKUP($A139,'XI-MARKS-DB'!$A$1:$BY$184,14),"")</f>
        <v/>
      </c>
      <c r="G140" s="46" t="str">
        <f>IFERROR(VLOOKUP($A139,'XI-MARKS-DB'!$A$1:$BY$184,19),"")</f>
        <v/>
      </c>
      <c r="H140" s="46" t="str">
        <f>IFERROR(VLOOKUP($A139,'XI-MARKS-DB'!$A$1:$BY$184,21),"")</f>
        <v/>
      </c>
      <c r="I140" s="46" t="str">
        <f>IFERROR(VLOOKUP($A139,'XI-MARKS-DB'!$A$1:$BY$184,23),"")</f>
        <v/>
      </c>
      <c r="J140" s="46" t="str">
        <f>IFERROR(VLOOKUP($A139,'XI-MARKS-DB'!$A$1:$BY$184,29),"")</f>
        <v/>
      </c>
      <c r="K140" s="46" t="str">
        <f>IFERROR(VLOOKUP($A139,'XI-MARKS-DB'!$A$1:$BY$184,31),"")</f>
        <v/>
      </c>
      <c r="L140" s="46" t="str">
        <f>IFERROR(VLOOKUP($A139,'XI-MARKS-DB'!$A$1:$BY$184,33),"")</f>
        <v/>
      </c>
      <c r="M140" s="46" t="str">
        <f>IFERROR(VLOOKUP($A139,'XI-MARKS-DB'!$A$1:$BY$184,39),"")</f>
        <v/>
      </c>
      <c r="N140" s="46" t="str">
        <f>IFERROR(VLOOKUP($A139,'XI-MARKS-DB'!$A$1:$BY$184,41),"")</f>
        <v/>
      </c>
      <c r="O140" s="46" t="str">
        <f>IFERROR(VLOOKUP($A139,'XI-MARKS-DB'!$A$1:$BY$184,43),"")</f>
        <v/>
      </c>
      <c r="P140" s="46" t="str">
        <f>IFERROR(VLOOKUP($A139,'XI-MARKS-DB'!$A$1:$BY$184,49),"")</f>
        <v/>
      </c>
      <c r="Q140" s="46" t="str">
        <f>IFERROR(VLOOKUP($A139,'XI-MARKS-DB'!$A$1:$BY$184,51),"")</f>
        <v/>
      </c>
      <c r="R140" s="46" t="str">
        <f>IFERROR(VLOOKUP($A139,'XI-MARKS-DB'!$A$1:$BY$184,53),"")</f>
        <v/>
      </c>
      <c r="S140" s="46" t="str">
        <f>IFERROR(IF((VLOOKUP($A139,'XI-MARKS-DB'!$A$1:$BY$184,59))=0,"",VLOOKUP($A139,'XI-MARKS-DB'!$A$1:$BY$184,59)),"")</f>
        <v/>
      </c>
      <c r="T140" s="46" t="str">
        <f>IFERROR(IF((VLOOKUP($A139,'XI-MARKS-DB'!$A$1:$BY$184,61))=0,"",VLOOKUP($A139,'XI-MARKS-DB'!$A$1:$BY$184,61)),"")</f>
        <v/>
      </c>
      <c r="U140" s="46" t="str">
        <f>IFERROR(VLOOKUP($A139,'XI-MARKS-DB'!$A$1:$BY$184,63),"")</f>
        <v/>
      </c>
      <c r="V140" s="103"/>
      <c r="W140" s="103"/>
    </row>
    <row r="141" spans="1:23" x14ac:dyDescent="0.3">
      <c r="A141" s="103" t="str">
        <f>IF(COUNTA('XI-MARKS-DB'!$C$3:$C$277)&gt;A139,A139+1,"")</f>
        <v/>
      </c>
      <c r="B141" s="103" t="str">
        <f>IFERROR(VLOOKUP($A141,'XI-MARKS-DB'!$A$1:$BY$184,3)&amp;" ("&amp;VLOOKUP($A141,'XI-MARKS-DB'!$A$1:$BY$184,2)&amp;")","")</f>
        <v/>
      </c>
      <c r="C141" s="46" t="str">
        <f>IFERROR(VLOOKUP($A141,'XI-MARKS-DB'!$A$1:$BY$184,7),"")</f>
        <v/>
      </c>
      <c r="D141" s="104" t="str">
        <f t="shared" ref="D141" si="136">IF($D142="","",$F$1)</f>
        <v/>
      </c>
      <c r="E141" s="104"/>
      <c r="F141" s="104"/>
      <c r="G141" s="104" t="str">
        <f t="shared" ref="G141" si="137">IF($G142="","",$I$1)</f>
        <v/>
      </c>
      <c r="H141" s="104"/>
      <c r="I141" s="104"/>
      <c r="J141" s="104" t="str">
        <f>IFERROR(VLOOKUP($A141,'XI-MARKS-DB'!$A$1:$BY$184,26),"")</f>
        <v/>
      </c>
      <c r="K141" s="104"/>
      <c r="L141" s="104"/>
      <c r="M141" s="104" t="str">
        <f>IFERROR(VLOOKUP($A141,'XI-MARKS-DB'!$A$1:$BY$184,36),"")</f>
        <v/>
      </c>
      <c r="N141" s="104"/>
      <c r="O141" s="104"/>
      <c r="P141" s="104" t="str">
        <f>IFERROR(VLOOKUP($A141,'XI-MARKS-DB'!$A$1:$BY$184,46),"")</f>
        <v/>
      </c>
      <c r="Q141" s="104"/>
      <c r="R141" s="104"/>
      <c r="S141" s="104" t="str">
        <f>IFERROR(IF((VLOOKUP($A141,'XI-MARKS-DB'!$A$1:$BY$184,56))=0,"",VLOOKUP($A141,'XI-MARKS-DB'!$A$1:$BY$184,56)),"")</f>
        <v/>
      </c>
      <c r="T141" s="104"/>
      <c r="U141" s="104"/>
      <c r="V141" s="103" t="str">
        <f>IFERROR(VLOOKUP($A141,'XI-MARKS-DB'!$A$1:$BY$184,66),"")</f>
        <v/>
      </c>
      <c r="W141" s="103" t="str">
        <f>IFERROR(VLOOKUP($A141,'XI-MARKS-DB'!$A$1:$BY$184,69),"")</f>
        <v/>
      </c>
    </row>
    <row r="142" spans="1:23" x14ac:dyDescent="0.3">
      <c r="A142" s="103"/>
      <c r="B142" s="103"/>
      <c r="C142" s="46" t="str">
        <f>IFERROR(VLOOKUP($A141,'XI-MARKS-DB'!$A$1:$BY$184,4),"")</f>
        <v/>
      </c>
      <c r="D142" s="46" t="str">
        <f>IFERROR(VLOOKUP($A141,'XI-MARKS-DB'!$A$1:$BY$184,10),"")</f>
        <v/>
      </c>
      <c r="E142" s="46" t="str">
        <f>IFERROR(VLOOKUP($A141,'XI-MARKS-DB'!$A$1:$BY$184,12),"")</f>
        <v/>
      </c>
      <c r="F142" s="46" t="str">
        <f>IFERROR(VLOOKUP($A141,'XI-MARKS-DB'!$A$1:$BY$184,14),"")</f>
        <v/>
      </c>
      <c r="G142" s="46" t="str">
        <f>IFERROR(VLOOKUP($A141,'XI-MARKS-DB'!$A$1:$BY$184,19),"")</f>
        <v/>
      </c>
      <c r="H142" s="46" t="str">
        <f>IFERROR(VLOOKUP($A141,'XI-MARKS-DB'!$A$1:$BY$184,21),"")</f>
        <v/>
      </c>
      <c r="I142" s="46" t="str">
        <f>IFERROR(VLOOKUP($A141,'XI-MARKS-DB'!$A$1:$BY$184,23),"")</f>
        <v/>
      </c>
      <c r="J142" s="46" t="str">
        <f>IFERROR(VLOOKUP($A141,'XI-MARKS-DB'!$A$1:$BY$184,29),"")</f>
        <v/>
      </c>
      <c r="K142" s="46" t="str">
        <f>IFERROR(VLOOKUP($A141,'XI-MARKS-DB'!$A$1:$BY$184,31),"")</f>
        <v/>
      </c>
      <c r="L142" s="46" t="str">
        <f>IFERROR(VLOOKUP($A141,'XI-MARKS-DB'!$A$1:$BY$184,33),"")</f>
        <v/>
      </c>
      <c r="M142" s="46" t="str">
        <f>IFERROR(VLOOKUP($A141,'XI-MARKS-DB'!$A$1:$BY$184,39),"")</f>
        <v/>
      </c>
      <c r="N142" s="46" t="str">
        <f>IFERROR(VLOOKUP($A141,'XI-MARKS-DB'!$A$1:$BY$184,41),"")</f>
        <v/>
      </c>
      <c r="O142" s="46" t="str">
        <f>IFERROR(VLOOKUP($A141,'XI-MARKS-DB'!$A$1:$BY$184,43),"")</f>
        <v/>
      </c>
      <c r="P142" s="46" t="str">
        <f>IFERROR(VLOOKUP($A141,'XI-MARKS-DB'!$A$1:$BY$184,49),"")</f>
        <v/>
      </c>
      <c r="Q142" s="46" t="str">
        <f>IFERROR(VLOOKUP($A141,'XI-MARKS-DB'!$A$1:$BY$184,51),"")</f>
        <v/>
      </c>
      <c r="R142" s="46" t="str">
        <f>IFERROR(VLOOKUP($A141,'XI-MARKS-DB'!$A$1:$BY$184,53),"")</f>
        <v/>
      </c>
      <c r="S142" s="46" t="str">
        <f>IFERROR(IF((VLOOKUP($A141,'XI-MARKS-DB'!$A$1:$BY$184,59))=0,"",VLOOKUP($A141,'XI-MARKS-DB'!$A$1:$BY$184,59)),"")</f>
        <v/>
      </c>
      <c r="T142" s="46" t="str">
        <f>IFERROR(IF((VLOOKUP($A141,'XI-MARKS-DB'!$A$1:$BY$184,61))=0,"",VLOOKUP($A141,'XI-MARKS-DB'!$A$1:$BY$184,61)),"")</f>
        <v/>
      </c>
      <c r="U142" s="46" t="str">
        <f>IFERROR(VLOOKUP($A141,'XI-MARKS-DB'!$A$1:$BY$184,63),"")</f>
        <v/>
      </c>
      <c r="V142" s="103"/>
      <c r="W142" s="103"/>
    </row>
    <row r="143" spans="1:23" x14ac:dyDescent="0.3">
      <c r="A143" s="103" t="str">
        <f>IF(COUNTA('XI-MARKS-DB'!$C$3:$C$277)&gt;A141,A141+1,"")</f>
        <v/>
      </c>
      <c r="B143" s="103" t="str">
        <f>IFERROR(VLOOKUP($A143,'XI-MARKS-DB'!$A$1:$BY$184,3)&amp;" ("&amp;VLOOKUP($A143,'XI-MARKS-DB'!$A$1:$BY$184,2)&amp;")","")</f>
        <v/>
      </c>
      <c r="C143" s="46" t="str">
        <f>IFERROR(VLOOKUP($A143,'XI-MARKS-DB'!$A$1:$BY$184,7),"")</f>
        <v/>
      </c>
      <c r="D143" s="104" t="str">
        <f t="shared" ref="D143" si="138">IF($D144="","",$F$1)</f>
        <v/>
      </c>
      <c r="E143" s="104"/>
      <c r="F143" s="104"/>
      <c r="G143" s="104" t="str">
        <f t="shared" ref="G143" si="139">IF($G144="","",$I$1)</f>
        <v/>
      </c>
      <c r="H143" s="104"/>
      <c r="I143" s="104"/>
      <c r="J143" s="104" t="str">
        <f>IFERROR(VLOOKUP($A143,'XI-MARKS-DB'!$A$1:$BY$184,26),"")</f>
        <v/>
      </c>
      <c r="K143" s="104"/>
      <c r="L143" s="104"/>
      <c r="M143" s="104" t="str">
        <f>IFERROR(VLOOKUP($A143,'XI-MARKS-DB'!$A$1:$BY$184,36),"")</f>
        <v/>
      </c>
      <c r="N143" s="104"/>
      <c r="O143" s="104"/>
      <c r="P143" s="104" t="str">
        <f>IFERROR(VLOOKUP($A143,'XI-MARKS-DB'!$A$1:$BY$184,46),"")</f>
        <v/>
      </c>
      <c r="Q143" s="104"/>
      <c r="R143" s="104"/>
      <c r="S143" s="104" t="str">
        <f>IFERROR(IF((VLOOKUP($A143,'XI-MARKS-DB'!$A$1:$BY$184,56))=0,"",VLOOKUP($A143,'XI-MARKS-DB'!$A$1:$BY$184,56)),"")</f>
        <v/>
      </c>
      <c r="T143" s="104"/>
      <c r="U143" s="104"/>
      <c r="V143" s="103" t="str">
        <f>IFERROR(VLOOKUP($A143,'XI-MARKS-DB'!$A$1:$BY$184,66),"")</f>
        <v/>
      </c>
      <c r="W143" s="103" t="str">
        <f>IFERROR(VLOOKUP($A143,'XI-MARKS-DB'!$A$1:$BY$184,69),"")</f>
        <v/>
      </c>
    </row>
    <row r="144" spans="1:23" x14ac:dyDescent="0.3">
      <c r="A144" s="103"/>
      <c r="B144" s="103"/>
      <c r="C144" s="46" t="str">
        <f>IFERROR(VLOOKUP($A143,'XI-MARKS-DB'!$A$1:$BY$184,4),"")</f>
        <v/>
      </c>
      <c r="D144" s="46" t="str">
        <f>IFERROR(VLOOKUP($A143,'XI-MARKS-DB'!$A$1:$BY$184,10),"")</f>
        <v/>
      </c>
      <c r="E144" s="46" t="str">
        <f>IFERROR(VLOOKUP($A143,'XI-MARKS-DB'!$A$1:$BY$184,12),"")</f>
        <v/>
      </c>
      <c r="F144" s="46" t="str">
        <f>IFERROR(VLOOKUP($A143,'XI-MARKS-DB'!$A$1:$BY$184,14),"")</f>
        <v/>
      </c>
      <c r="G144" s="46" t="str">
        <f>IFERROR(VLOOKUP($A143,'XI-MARKS-DB'!$A$1:$BY$184,19),"")</f>
        <v/>
      </c>
      <c r="H144" s="46" t="str">
        <f>IFERROR(VLOOKUP($A143,'XI-MARKS-DB'!$A$1:$BY$184,21),"")</f>
        <v/>
      </c>
      <c r="I144" s="46" t="str">
        <f>IFERROR(VLOOKUP($A143,'XI-MARKS-DB'!$A$1:$BY$184,23),"")</f>
        <v/>
      </c>
      <c r="J144" s="46" t="str">
        <f>IFERROR(VLOOKUP($A143,'XI-MARKS-DB'!$A$1:$BY$184,29),"")</f>
        <v/>
      </c>
      <c r="K144" s="46" t="str">
        <f>IFERROR(VLOOKUP($A143,'XI-MARKS-DB'!$A$1:$BY$184,31),"")</f>
        <v/>
      </c>
      <c r="L144" s="46" t="str">
        <f>IFERROR(VLOOKUP($A143,'XI-MARKS-DB'!$A$1:$BY$184,33),"")</f>
        <v/>
      </c>
      <c r="M144" s="46" t="str">
        <f>IFERROR(VLOOKUP($A143,'XI-MARKS-DB'!$A$1:$BY$184,39),"")</f>
        <v/>
      </c>
      <c r="N144" s="46" t="str">
        <f>IFERROR(VLOOKUP($A143,'XI-MARKS-DB'!$A$1:$BY$184,41),"")</f>
        <v/>
      </c>
      <c r="O144" s="46" t="str">
        <f>IFERROR(VLOOKUP($A143,'XI-MARKS-DB'!$A$1:$BY$184,43),"")</f>
        <v/>
      </c>
      <c r="P144" s="46" t="str">
        <f>IFERROR(VLOOKUP($A143,'XI-MARKS-DB'!$A$1:$BY$184,49),"")</f>
        <v/>
      </c>
      <c r="Q144" s="46" t="str">
        <f>IFERROR(VLOOKUP($A143,'XI-MARKS-DB'!$A$1:$BY$184,51),"")</f>
        <v/>
      </c>
      <c r="R144" s="46" t="str">
        <f>IFERROR(VLOOKUP($A143,'XI-MARKS-DB'!$A$1:$BY$184,53),"")</f>
        <v/>
      </c>
      <c r="S144" s="46" t="str">
        <f>IFERROR(IF((VLOOKUP($A143,'XI-MARKS-DB'!$A$1:$BY$184,59))=0,"",VLOOKUP($A143,'XI-MARKS-DB'!$A$1:$BY$184,59)),"")</f>
        <v/>
      </c>
      <c r="T144" s="46" t="str">
        <f>IFERROR(IF((VLOOKUP($A143,'XI-MARKS-DB'!$A$1:$BY$184,61))=0,"",VLOOKUP($A143,'XI-MARKS-DB'!$A$1:$BY$184,61)),"")</f>
        <v/>
      </c>
      <c r="U144" s="46" t="str">
        <f>IFERROR(VLOOKUP($A143,'XI-MARKS-DB'!$A$1:$BY$184,63),"")</f>
        <v/>
      </c>
      <c r="V144" s="103"/>
      <c r="W144" s="103"/>
    </row>
    <row r="145" spans="1:23" x14ac:dyDescent="0.3">
      <c r="A145" s="103" t="str">
        <f>IF(COUNTA('XI-MARKS-DB'!$C$3:$C$277)&gt;A143,A143+1,"")</f>
        <v/>
      </c>
      <c r="B145" s="103" t="str">
        <f>IFERROR(VLOOKUP($A145,'XI-MARKS-DB'!$A$1:$BY$184,3)&amp;" ("&amp;VLOOKUP($A145,'XI-MARKS-DB'!$A$1:$BY$184,2)&amp;")","")</f>
        <v/>
      </c>
      <c r="C145" s="46" t="str">
        <f>IFERROR(VLOOKUP($A145,'XI-MARKS-DB'!$A$1:$BY$184,7),"")</f>
        <v/>
      </c>
      <c r="D145" s="104" t="str">
        <f t="shared" ref="D145" si="140">IF($D146="","",$F$1)</f>
        <v/>
      </c>
      <c r="E145" s="104"/>
      <c r="F145" s="104"/>
      <c r="G145" s="104" t="str">
        <f t="shared" ref="G145" si="141">IF($G146="","",$I$1)</f>
        <v/>
      </c>
      <c r="H145" s="104"/>
      <c r="I145" s="104"/>
      <c r="J145" s="104" t="str">
        <f>IFERROR(VLOOKUP($A145,'XI-MARKS-DB'!$A$1:$BY$184,26),"")</f>
        <v/>
      </c>
      <c r="K145" s="104"/>
      <c r="L145" s="104"/>
      <c r="M145" s="104" t="str">
        <f>IFERROR(VLOOKUP($A145,'XI-MARKS-DB'!$A$1:$BY$184,36),"")</f>
        <v/>
      </c>
      <c r="N145" s="104"/>
      <c r="O145" s="104"/>
      <c r="P145" s="104" t="str">
        <f>IFERROR(VLOOKUP($A145,'XI-MARKS-DB'!$A$1:$BY$184,46),"")</f>
        <v/>
      </c>
      <c r="Q145" s="104"/>
      <c r="R145" s="104"/>
      <c r="S145" s="104" t="str">
        <f>IFERROR(IF((VLOOKUP($A145,'XI-MARKS-DB'!$A$1:$BY$184,56))=0,"",VLOOKUP($A145,'XI-MARKS-DB'!$A$1:$BY$184,56)),"")</f>
        <v/>
      </c>
      <c r="T145" s="104"/>
      <c r="U145" s="104"/>
      <c r="V145" s="103" t="str">
        <f>IFERROR(VLOOKUP($A145,'XI-MARKS-DB'!$A$1:$BY$184,66),"")</f>
        <v/>
      </c>
      <c r="W145" s="103" t="str">
        <f>IFERROR(VLOOKUP($A145,'XI-MARKS-DB'!$A$1:$BY$184,69),"")</f>
        <v/>
      </c>
    </row>
    <row r="146" spans="1:23" x14ac:dyDescent="0.3">
      <c r="A146" s="103"/>
      <c r="B146" s="103"/>
      <c r="C146" s="46" t="str">
        <f>IFERROR(VLOOKUP($A145,'XI-MARKS-DB'!$A$1:$BY$184,4),"")</f>
        <v/>
      </c>
      <c r="D146" s="46" t="str">
        <f>IFERROR(VLOOKUP($A145,'XI-MARKS-DB'!$A$1:$BY$184,10),"")</f>
        <v/>
      </c>
      <c r="E146" s="46" t="str">
        <f>IFERROR(VLOOKUP($A145,'XI-MARKS-DB'!$A$1:$BY$184,12),"")</f>
        <v/>
      </c>
      <c r="F146" s="46" t="str">
        <f>IFERROR(VLOOKUP($A145,'XI-MARKS-DB'!$A$1:$BY$184,14),"")</f>
        <v/>
      </c>
      <c r="G146" s="46" t="str">
        <f>IFERROR(VLOOKUP($A145,'XI-MARKS-DB'!$A$1:$BY$184,19),"")</f>
        <v/>
      </c>
      <c r="H146" s="46" t="str">
        <f>IFERROR(VLOOKUP($A145,'XI-MARKS-DB'!$A$1:$BY$184,21),"")</f>
        <v/>
      </c>
      <c r="I146" s="46" t="str">
        <f>IFERROR(VLOOKUP($A145,'XI-MARKS-DB'!$A$1:$BY$184,23),"")</f>
        <v/>
      </c>
      <c r="J146" s="46" t="str">
        <f>IFERROR(VLOOKUP($A145,'XI-MARKS-DB'!$A$1:$BY$184,29),"")</f>
        <v/>
      </c>
      <c r="K146" s="46" t="str">
        <f>IFERROR(VLOOKUP($A145,'XI-MARKS-DB'!$A$1:$BY$184,31),"")</f>
        <v/>
      </c>
      <c r="L146" s="46" t="str">
        <f>IFERROR(VLOOKUP($A145,'XI-MARKS-DB'!$A$1:$BY$184,33),"")</f>
        <v/>
      </c>
      <c r="M146" s="46" t="str">
        <f>IFERROR(VLOOKUP($A145,'XI-MARKS-DB'!$A$1:$BY$184,39),"")</f>
        <v/>
      </c>
      <c r="N146" s="46" t="str">
        <f>IFERROR(VLOOKUP($A145,'XI-MARKS-DB'!$A$1:$BY$184,41),"")</f>
        <v/>
      </c>
      <c r="O146" s="46" t="str">
        <f>IFERROR(VLOOKUP($A145,'XI-MARKS-DB'!$A$1:$BY$184,43),"")</f>
        <v/>
      </c>
      <c r="P146" s="46" t="str">
        <f>IFERROR(VLOOKUP($A145,'XI-MARKS-DB'!$A$1:$BY$184,49),"")</f>
        <v/>
      </c>
      <c r="Q146" s="46" t="str">
        <f>IFERROR(VLOOKUP($A145,'XI-MARKS-DB'!$A$1:$BY$184,51),"")</f>
        <v/>
      </c>
      <c r="R146" s="46" t="str">
        <f>IFERROR(VLOOKUP($A145,'XI-MARKS-DB'!$A$1:$BY$184,53),"")</f>
        <v/>
      </c>
      <c r="S146" s="46" t="str">
        <f>IFERROR(IF((VLOOKUP($A145,'XI-MARKS-DB'!$A$1:$BY$184,59))=0,"",VLOOKUP($A145,'XI-MARKS-DB'!$A$1:$BY$184,59)),"")</f>
        <v/>
      </c>
      <c r="T146" s="46" t="str">
        <f>IFERROR(IF((VLOOKUP($A145,'XI-MARKS-DB'!$A$1:$BY$184,61))=0,"",VLOOKUP($A145,'XI-MARKS-DB'!$A$1:$BY$184,61)),"")</f>
        <v/>
      </c>
      <c r="U146" s="46" t="str">
        <f>IFERROR(VLOOKUP($A145,'XI-MARKS-DB'!$A$1:$BY$184,63),"")</f>
        <v/>
      </c>
      <c r="V146" s="103"/>
      <c r="W146" s="103"/>
    </row>
    <row r="147" spans="1:23" x14ac:dyDescent="0.3">
      <c r="A147" s="103" t="str">
        <f>IF(COUNTA('XI-MARKS-DB'!$C$3:$C$277)&gt;A145,A145+1,"")</f>
        <v/>
      </c>
      <c r="B147" s="103" t="str">
        <f>IFERROR(VLOOKUP($A147,'XI-MARKS-DB'!$A$1:$BY$184,3)&amp;" ("&amp;VLOOKUP($A147,'XI-MARKS-DB'!$A$1:$BY$184,2)&amp;")","")</f>
        <v/>
      </c>
      <c r="C147" s="46" t="str">
        <f>IFERROR(VLOOKUP($A147,'XI-MARKS-DB'!$A$1:$BY$184,7),"")</f>
        <v/>
      </c>
      <c r="D147" s="104" t="str">
        <f t="shared" ref="D147" si="142">IF($D148="","",$F$1)</f>
        <v/>
      </c>
      <c r="E147" s="104"/>
      <c r="F147" s="104"/>
      <c r="G147" s="104" t="str">
        <f t="shared" ref="G147" si="143">IF($G148="","",$I$1)</f>
        <v/>
      </c>
      <c r="H147" s="104"/>
      <c r="I147" s="104"/>
      <c r="J147" s="104" t="str">
        <f>IFERROR(VLOOKUP($A147,'XI-MARKS-DB'!$A$1:$BY$184,26),"")</f>
        <v/>
      </c>
      <c r="K147" s="104"/>
      <c r="L147" s="104"/>
      <c r="M147" s="104" t="str">
        <f>IFERROR(VLOOKUP($A147,'XI-MARKS-DB'!$A$1:$BY$184,36),"")</f>
        <v/>
      </c>
      <c r="N147" s="104"/>
      <c r="O147" s="104"/>
      <c r="P147" s="104" t="str">
        <f>IFERROR(VLOOKUP($A147,'XI-MARKS-DB'!$A$1:$BY$184,46),"")</f>
        <v/>
      </c>
      <c r="Q147" s="104"/>
      <c r="R147" s="104"/>
      <c r="S147" s="104" t="str">
        <f>IFERROR(IF((VLOOKUP($A147,'XI-MARKS-DB'!$A$1:$BY$184,56))=0,"",VLOOKUP($A147,'XI-MARKS-DB'!$A$1:$BY$184,56)),"")</f>
        <v/>
      </c>
      <c r="T147" s="104"/>
      <c r="U147" s="104"/>
      <c r="V147" s="103" t="str">
        <f>IFERROR(VLOOKUP($A147,'XI-MARKS-DB'!$A$1:$BY$184,66),"")</f>
        <v/>
      </c>
      <c r="W147" s="103" t="str">
        <f>IFERROR(VLOOKUP($A147,'XI-MARKS-DB'!$A$1:$BY$184,69),"")</f>
        <v/>
      </c>
    </row>
    <row r="148" spans="1:23" x14ac:dyDescent="0.3">
      <c r="A148" s="103"/>
      <c r="B148" s="103"/>
      <c r="C148" s="46" t="str">
        <f>IFERROR(VLOOKUP($A147,'XI-MARKS-DB'!$A$1:$BY$184,4),"")</f>
        <v/>
      </c>
      <c r="D148" s="46" t="str">
        <f>IFERROR(VLOOKUP($A147,'XI-MARKS-DB'!$A$1:$BY$184,10),"")</f>
        <v/>
      </c>
      <c r="E148" s="46" t="str">
        <f>IFERROR(VLOOKUP($A147,'XI-MARKS-DB'!$A$1:$BY$184,12),"")</f>
        <v/>
      </c>
      <c r="F148" s="46" t="str">
        <f>IFERROR(VLOOKUP($A147,'XI-MARKS-DB'!$A$1:$BY$184,14),"")</f>
        <v/>
      </c>
      <c r="G148" s="46" t="str">
        <f>IFERROR(VLOOKUP($A147,'XI-MARKS-DB'!$A$1:$BY$184,19),"")</f>
        <v/>
      </c>
      <c r="H148" s="46" t="str">
        <f>IFERROR(VLOOKUP($A147,'XI-MARKS-DB'!$A$1:$BY$184,21),"")</f>
        <v/>
      </c>
      <c r="I148" s="46" t="str">
        <f>IFERROR(VLOOKUP($A147,'XI-MARKS-DB'!$A$1:$BY$184,23),"")</f>
        <v/>
      </c>
      <c r="J148" s="46" t="str">
        <f>IFERROR(VLOOKUP($A147,'XI-MARKS-DB'!$A$1:$BY$184,29),"")</f>
        <v/>
      </c>
      <c r="K148" s="46" t="str">
        <f>IFERROR(VLOOKUP($A147,'XI-MARKS-DB'!$A$1:$BY$184,31),"")</f>
        <v/>
      </c>
      <c r="L148" s="46" t="str">
        <f>IFERROR(VLOOKUP($A147,'XI-MARKS-DB'!$A$1:$BY$184,33),"")</f>
        <v/>
      </c>
      <c r="M148" s="46" t="str">
        <f>IFERROR(VLOOKUP($A147,'XI-MARKS-DB'!$A$1:$BY$184,39),"")</f>
        <v/>
      </c>
      <c r="N148" s="46" t="str">
        <f>IFERROR(VLOOKUP($A147,'XI-MARKS-DB'!$A$1:$BY$184,41),"")</f>
        <v/>
      </c>
      <c r="O148" s="46" t="str">
        <f>IFERROR(VLOOKUP($A147,'XI-MARKS-DB'!$A$1:$BY$184,43),"")</f>
        <v/>
      </c>
      <c r="P148" s="46" t="str">
        <f>IFERROR(VLOOKUP($A147,'XI-MARKS-DB'!$A$1:$BY$184,49),"")</f>
        <v/>
      </c>
      <c r="Q148" s="46" t="str">
        <f>IFERROR(VLOOKUP($A147,'XI-MARKS-DB'!$A$1:$BY$184,51),"")</f>
        <v/>
      </c>
      <c r="R148" s="46" t="str">
        <f>IFERROR(VLOOKUP($A147,'XI-MARKS-DB'!$A$1:$BY$184,53),"")</f>
        <v/>
      </c>
      <c r="S148" s="46" t="str">
        <f>IFERROR(IF((VLOOKUP($A147,'XI-MARKS-DB'!$A$1:$BY$184,59))=0,"",VLOOKUP($A147,'XI-MARKS-DB'!$A$1:$BY$184,59)),"")</f>
        <v/>
      </c>
      <c r="T148" s="46" t="str">
        <f>IFERROR(IF((VLOOKUP($A147,'XI-MARKS-DB'!$A$1:$BY$184,61))=0,"",VLOOKUP($A147,'XI-MARKS-DB'!$A$1:$BY$184,61)),"")</f>
        <v/>
      </c>
      <c r="U148" s="46" t="str">
        <f>IFERROR(VLOOKUP($A147,'XI-MARKS-DB'!$A$1:$BY$184,63),"")</f>
        <v/>
      </c>
      <c r="V148" s="103"/>
      <c r="W148" s="103"/>
    </row>
    <row r="149" spans="1:23" x14ac:dyDescent="0.3">
      <c r="A149" s="103" t="str">
        <f>IF(COUNTA('XI-MARKS-DB'!$C$3:$C$277)&gt;A147,A147+1,"")</f>
        <v/>
      </c>
      <c r="B149" s="103" t="str">
        <f>IFERROR(VLOOKUP($A149,'XI-MARKS-DB'!$A$1:$BY$184,3)&amp;" ("&amp;VLOOKUP($A149,'XI-MARKS-DB'!$A$1:$BY$184,2)&amp;")","")</f>
        <v/>
      </c>
      <c r="C149" s="46" t="str">
        <f>IFERROR(VLOOKUP($A149,'XI-MARKS-DB'!$A$1:$BY$184,7),"")</f>
        <v/>
      </c>
      <c r="D149" s="104" t="str">
        <f t="shared" ref="D149" si="144">IF($D150="","",$F$1)</f>
        <v/>
      </c>
      <c r="E149" s="104"/>
      <c r="F149" s="104"/>
      <c r="G149" s="104" t="str">
        <f t="shared" ref="G149" si="145">IF($G150="","",$I$1)</f>
        <v/>
      </c>
      <c r="H149" s="104"/>
      <c r="I149" s="104"/>
      <c r="J149" s="104" t="str">
        <f>IFERROR(VLOOKUP($A149,'XI-MARKS-DB'!$A$1:$BY$184,26),"")</f>
        <v/>
      </c>
      <c r="K149" s="104"/>
      <c r="L149" s="104"/>
      <c r="M149" s="104" t="str">
        <f>IFERROR(VLOOKUP($A149,'XI-MARKS-DB'!$A$1:$BY$184,36),"")</f>
        <v/>
      </c>
      <c r="N149" s="104"/>
      <c r="O149" s="104"/>
      <c r="P149" s="104" t="str">
        <f>IFERROR(VLOOKUP($A149,'XI-MARKS-DB'!$A$1:$BY$184,46),"")</f>
        <v/>
      </c>
      <c r="Q149" s="104"/>
      <c r="R149" s="104"/>
      <c r="S149" s="104" t="str">
        <f>IFERROR(IF((VLOOKUP($A149,'XI-MARKS-DB'!$A$1:$BY$184,56))=0,"",VLOOKUP($A149,'XI-MARKS-DB'!$A$1:$BY$184,56)),"")</f>
        <v/>
      </c>
      <c r="T149" s="104"/>
      <c r="U149" s="104"/>
      <c r="V149" s="103" t="str">
        <f>IFERROR(VLOOKUP($A149,'XI-MARKS-DB'!$A$1:$BY$184,66),"")</f>
        <v/>
      </c>
      <c r="W149" s="103" t="str">
        <f>IFERROR(VLOOKUP($A149,'XI-MARKS-DB'!$A$1:$BY$184,69),"")</f>
        <v/>
      </c>
    </row>
    <row r="150" spans="1:23" x14ac:dyDescent="0.3">
      <c r="A150" s="103"/>
      <c r="B150" s="103"/>
      <c r="C150" s="46" t="str">
        <f>IFERROR(VLOOKUP($A149,'XI-MARKS-DB'!$A$1:$BY$184,4),"")</f>
        <v/>
      </c>
      <c r="D150" s="46" t="str">
        <f>IFERROR(VLOOKUP($A149,'XI-MARKS-DB'!$A$1:$BY$184,10),"")</f>
        <v/>
      </c>
      <c r="E150" s="46" t="str">
        <f>IFERROR(VLOOKUP($A149,'XI-MARKS-DB'!$A$1:$BY$184,12),"")</f>
        <v/>
      </c>
      <c r="F150" s="46" t="str">
        <f>IFERROR(VLOOKUP($A149,'XI-MARKS-DB'!$A$1:$BY$184,14),"")</f>
        <v/>
      </c>
      <c r="G150" s="46" t="str">
        <f>IFERROR(VLOOKUP($A149,'XI-MARKS-DB'!$A$1:$BY$184,19),"")</f>
        <v/>
      </c>
      <c r="H150" s="46" t="str">
        <f>IFERROR(VLOOKUP($A149,'XI-MARKS-DB'!$A$1:$BY$184,21),"")</f>
        <v/>
      </c>
      <c r="I150" s="46" t="str">
        <f>IFERROR(VLOOKUP($A149,'XI-MARKS-DB'!$A$1:$BY$184,23),"")</f>
        <v/>
      </c>
      <c r="J150" s="46" t="str">
        <f>IFERROR(VLOOKUP($A149,'XI-MARKS-DB'!$A$1:$BY$184,29),"")</f>
        <v/>
      </c>
      <c r="K150" s="46" t="str">
        <f>IFERROR(VLOOKUP($A149,'XI-MARKS-DB'!$A$1:$BY$184,31),"")</f>
        <v/>
      </c>
      <c r="L150" s="46" t="str">
        <f>IFERROR(VLOOKUP($A149,'XI-MARKS-DB'!$A$1:$BY$184,33),"")</f>
        <v/>
      </c>
      <c r="M150" s="46" t="str">
        <f>IFERROR(VLOOKUP($A149,'XI-MARKS-DB'!$A$1:$BY$184,39),"")</f>
        <v/>
      </c>
      <c r="N150" s="46" t="str">
        <f>IFERROR(VLOOKUP($A149,'XI-MARKS-DB'!$A$1:$BY$184,41),"")</f>
        <v/>
      </c>
      <c r="O150" s="46" t="str">
        <f>IFERROR(VLOOKUP($A149,'XI-MARKS-DB'!$A$1:$BY$184,43),"")</f>
        <v/>
      </c>
      <c r="P150" s="46" t="str">
        <f>IFERROR(VLOOKUP($A149,'XI-MARKS-DB'!$A$1:$BY$184,49),"")</f>
        <v/>
      </c>
      <c r="Q150" s="46" t="str">
        <f>IFERROR(VLOOKUP($A149,'XI-MARKS-DB'!$A$1:$BY$184,51),"")</f>
        <v/>
      </c>
      <c r="R150" s="46" t="str">
        <f>IFERROR(VLOOKUP($A149,'XI-MARKS-DB'!$A$1:$BY$184,53),"")</f>
        <v/>
      </c>
      <c r="S150" s="46" t="str">
        <f>IFERROR(IF((VLOOKUP($A149,'XI-MARKS-DB'!$A$1:$BY$184,59))=0,"",VLOOKUP($A149,'XI-MARKS-DB'!$A$1:$BY$184,59)),"")</f>
        <v/>
      </c>
      <c r="T150" s="46" t="str">
        <f>IFERROR(IF((VLOOKUP($A149,'XI-MARKS-DB'!$A$1:$BY$184,61))=0,"",VLOOKUP($A149,'XI-MARKS-DB'!$A$1:$BY$184,61)),"")</f>
        <v/>
      </c>
      <c r="U150" s="46" t="str">
        <f>IFERROR(VLOOKUP($A149,'XI-MARKS-DB'!$A$1:$BY$184,63),"")</f>
        <v/>
      </c>
      <c r="V150" s="103"/>
      <c r="W150" s="103"/>
    </row>
    <row r="151" spans="1:23" x14ac:dyDescent="0.3">
      <c r="A151" s="103" t="str">
        <f>IF(COUNTA('XI-MARKS-DB'!$C$3:$C$277)&gt;A149,A149+1,"")</f>
        <v/>
      </c>
      <c r="B151" s="103" t="str">
        <f>IFERROR(VLOOKUP($A151,'XI-MARKS-DB'!$A$1:$BY$184,3)&amp;" ("&amp;VLOOKUP($A151,'XI-MARKS-DB'!$A$1:$BY$184,2)&amp;")","")</f>
        <v/>
      </c>
      <c r="C151" s="46" t="str">
        <f>IFERROR(VLOOKUP($A151,'XI-MARKS-DB'!$A$1:$BY$184,7),"")</f>
        <v/>
      </c>
      <c r="D151" s="104" t="str">
        <f t="shared" ref="D151" si="146">IF($D152="","",$F$1)</f>
        <v/>
      </c>
      <c r="E151" s="104"/>
      <c r="F151" s="104"/>
      <c r="G151" s="104" t="str">
        <f t="shared" ref="G151" si="147">IF($G152="","",$I$1)</f>
        <v/>
      </c>
      <c r="H151" s="104"/>
      <c r="I151" s="104"/>
      <c r="J151" s="104" t="str">
        <f>IFERROR(VLOOKUP($A151,'XI-MARKS-DB'!$A$1:$BY$184,26),"")</f>
        <v/>
      </c>
      <c r="K151" s="104"/>
      <c r="L151" s="104"/>
      <c r="M151" s="104" t="str">
        <f>IFERROR(VLOOKUP($A151,'XI-MARKS-DB'!$A$1:$BY$184,36),"")</f>
        <v/>
      </c>
      <c r="N151" s="104"/>
      <c r="O151" s="104"/>
      <c r="P151" s="104" t="str">
        <f>IFERROR(VLOOKUP($A151,'XI-MARKS-DB'!$A$1:$BY$184,46),"")</f>
        <v/>
      </c>
      <c r="Q151" s="104"/>
      <c r="R151" s="104"/>
      <c r="S151" s="104" t="str">
        <f>IFERROR(IF((VLOOKUP($A151,'XI-MARKS-DB'!$A$1:$BY$184,56))=0,"",VLOOKUP($A151,'XI-MARKS-DB'!$A$1:$BY$184,56)),"")</f>
        <v/>
      </c>
      <c r="T151" s="104"/>
      <c r="U151" s="104"/>
      <c r="V151" s="103" t="str">
        <f>IFERROR(VLOOKUP($A151,'XI-MARKS-DB'!$A$1:$BY$184,66),"")</f>
        <v/>
      </c>
      <c r="W151" s="103" t="str">
        <f>IFERROR(VLOOKUP($A151,'XI-MARKS-DB'!$A$1:$BY$184,69),"")</f>
        <v/>
      </c>
    </row>
    <row r="152" spans="1:23" x14ac:dyDescent="0.3">
      <c r="A152" s="103"/>
      <c r="B152" s="103"/>
      <c r="C152" s="46" t="str">
        <f>IFERROR(VLOOKUP($A151,'XI-MARKS-DB'!$A$1:$BY$184,4),"")</f>
        <v/>
      </c>
      <c r="D152" s="46" t="str">
        <f>IFERROR(VLOOKUP($A151,'XI-MARKS-DB'!$A$1:$BY$184,10),"")</f>
        <v/>
      </c>
      <c r="E152" s="46" t="str">
        <f>IFERROR(VLOOKUP($A151,'XI-MARKS-DB'!$A$1:$BY$184,12),"")</f>
        <v/>
      </c>
      <c r="F152" s="46" t="str">
        <f>IFERROR(VLOOKUP($A151,'XI-MARKS-DB'!$A$1:$BY$184,14),"")</f>
        <v/>
      </c>
      <c r="G152" s="46" t="str">
        <f>IFERROR(VLOOKUP($A151,'XI-MARKS-DB'!$A$1:$BY$184,19),"")</f>
        <v/>
      </c>
      <c r="H152" s="46" t="str">
        <f>IFERROR(VLOOKUP($A151,'XI-MARKS-DB'!$A$1:$BY$184,21),"")</f>
        <v/>
      </c>
      <c r="I152" s="46" t="str">
        <f>IFERROR(VLOOKUP($A151,'XI-MARKS-DB'!$A$1:$BY$184,23),"")</f>
        <v/>
      </c>
      <c r="J152" s="46" t="str">
        <f>IFERROR(VLOOKUP($A151,'XI-MARKS-DB'!$A$1:$BY$184,29),"")</f>
        <v/>
      </c>
      <c r="K152" s="46" t="str">
        <f>IFERROR(VLOOKUP($A151,'XI-MARKS-DB'!$A$1:$BY$184,31),"")</f>
        <v/>
      </c>
      <c r="L152" s="46" t="str">
        <f>IFERROR(VLOOKUP($A151,'XI-MARKS-DB'!$A$1:$BY$184,33),"")</f>
        <v/>
      </c>
      <c r="M152" s="46" t="str">
        <f>IFERROR(VLOOKUP($A151,'XI-MARKS-DB'!$A$1:$BY$184,39),"")</f>
        <v/>
      </c>
      <c r="N152" s="46" t="str">
        <f>IFERROR(VLOOKUP($A151,'XI-MARKS-DB'!$A$1:$BY$184,41),"")</f>
        <v/>
      </c>
      <c r="O152" s="46" t="str">
        <f>IFERROR(VLOOKUP($A151,'XI-MARKS-DB'!$A$1:$BY$184,43),"")</f>
        <v/>
      </c>
      <c r="P152" s="46" t="str">
        <f>IFERROR(VLOOKUP($A151,'XI-MARKS-DB'!$A$1:$BY$184,49),"")</f>
        <v/>
      </c>
      <c r="Q152" s="46" t="str">
        <f>IFERROR(VLOOKUP($A151,'XI-MARKS-DB'!$A$1:$BY$184,51),"")</f>
        <v/>
      </c>
      <c r="R152" s="46" t="str">
        <f>IFERROR(VLOOKUP($A151,'XI-MARKS-DB'!$A$1:$BY$184,53),"")</f>
        <v/>
      </c>
      <c r="S152" s="46" t="str">
        <f>IFERROR(IF((VLOOKUP($A151,'XI-MARKS-DB'!$A$1:$BY$184,59))=0,"",VLOOKUP($A151,'XI-MARKS-DB'!$A$1:$BY$184,59)),"")</f>
        <v/>
      </c>
      <c r="T152" s="46" t="str">
        <f>IFERROR(IF((VLOOKUP($A151,'XI-MARKS-DB'!$A$1:$BY$184,61))=0,"",VLOOKUP($A151,'XI-MARKS-DB'!$A$1:$BY$184,61)),"")</f>
        <v/>
      </c>
      <c r="U152" s="46" t="str">
        <f>IFERROR(VLOOKUP($A151,'XI-MARKS-DB'!$A$1:$BY$184,63),"")</f>
        <v/>
      </c>
      <c r="V152" s="103"/>
      <c r="W152" s="103"/>
    </row>
    <row r="153" spans="1:23" x14ac:dyDescent="0.3">
      <c r="A153" s="103" t="str">
        <f>IF(COUNTA('XI-MARKS-DB'!$C$3:$C$277)&gt;A151,A151+1,"")</f>
        <v/>
      </c>
      <c r="B153" s="103" t="str">
        <f>IFERROR(VLOOKUP($A153,'XI-MARKS-DB'!$A$1:$BY$184,3)&amp;" ("&amp;VLOOKUP($A153,'XI-MARKS-DB'!$A$1:$BY$184,2)&amp;")","")</f>
        <v/>
      </c>
      <c r="C153" s="46" t="str">
        <f>IFERROR(VLOOKUP($A153,'XI-MARKS-DB'!$A$1:$BY$184,7),"")</f>
        <v/>
      </c>
      <c r="D153" s="104" t="str">
        <f t="shared" ref="D153" si="148">IF($D154="","",$F$1)</f>
        <v/>
      </c>
      <c r="E153" s="104"/>
      <c r="F153" s="104"/>
      <c r="G153" s="104" t="str">
        <f t="shared" ref="G153" si="149">IF($G154="","",$I$1)</f>
        <v/>
      </c>
      <c r="H153" s="104"/>
      <c r="I153" s="104"/>
      <c r="J153" s="104" t="str">
        <f>IFERROR(VLOOKUP($A153,'XI-MARKS-DB'!$A$1:$BY$184,26),"")</f>
        <v/>
      </c>
      <c r="K153" s="104"/>
      <c r="L153" s="104"/>
      <c r="M153" s="104" t="str">
        <f>IFERROR(VLOOKUP($A153,'XI-MARKS-DB'!$A$1:$BY$184,36),"")</f>
        <v/>
      </c>
      <c r="N153" s="104"/>
      <c r="O153" s="104"/>
      <c r="P153" s="104" t="str">
        <f>IFERROR(VLOOKUP($A153,'XI-MARKS-DB'!$A$1:$BY$184,46),"")</f>
        <v/>
      </c>
      <c r="Q153" s="104"/>
      <c r="R153" s="104"/>
      <c r="S153" s="104" t="str">
        <f>IFERROR(IF((VLOOKUP($A153,'XI-MARKS-DB'!$A$1:$BY$184,56))=0,"",VLOOKUP($A153,'XI-MARKS-DB'!$A$1:$BY$184,56)),"")</f>
        <v/>
      </c>
      <c r="T153" s="104"/>
      <c r="U153" s="104"/>
      <c r="V153" s="103" t="str">
        <f>IFERROR(VLOOKUP($A153,'XI-MARKS-DB'!$A$1:$BY$184,66),"")</f>
        <v/>
      </c>
      <c r="W153" s="103" t="str">
        <f>IFERROR(VLOOKUP($A153,'XI-MARKS-DB'!$A$1:$BY$184,69),"")</f>
        <v/>
      </c>
    </row>
    <row r="154" spans="1:23" x14ac:dyDescent="0.3">
      <c r="A154" s="103"/>
      <c r="B154" s="103"/>
      <c r="C154" s="46" t="str">
        <f>IFERROR(VLOOKUP($A153,'XI-MARKS-DB'!$A$1:$BY$184,4),"")</f>
        <v/>
      </c>
      <c r="D154" s="46" t="str">
        <f>IFERROR(VLOOKUP($A153,'XI-MARKS-DB'!$A$1:$BY$184,10),"")</f>
        <v/>
      </c>
      <c r="E154" s="46" t="str">
        <f>IFERROR(VLOOKUP($A153,'XI-MARKS-DB'!$A$1:$BY$184,12),"")</f>
        <v/>
      </c>
      <c r="F154" s="46" t="str">
        <f>IFERROR(VLOOKUP($A153,'XI-MARKS-DB'!$A$1:$BY$184,14),"")</f>
        <v/>
      </c>
      <c r="G154" s="46" t="str">
        <f>IFERROR(VLOOKUP($A153,'XI-MARKS-DB'!$A$1:$BY$184,19),"")</f>
        <v/>
      </c>
      <c r="H154" s="46" t="str">
        <f>IFERROR(VLOOKUP($A153,'XI-MARKS-DB'!$A$1:$BY$184,21),"")</f>
        <v/>
      </c>
      <c r="I154" s="46" t="str">
        <f>IFERROR(VLOOKUP($A153,'XI-MARKS-DB'!$A$1:$BY$184,23),"")</f>
        <v/>
      </c>
      <c r="J154" s="46" t="str">
        <f>IFERROR(VLOOKUP($A153,'XI-MARKS-DB'!$A$1:$BY$184,29),"")</f>
        <v/>
      </c>
      <c r="K154" s="46" t="str">
        <f>IFERROR(VLOOKUP($A153,'XI-MARKS-DB'!$A$1:$BY$184,31),"")</f>
        <v/>
      </c>
      <c r="L154" s="46" t="str">
        <f>IFERROR(VLOOKUP($A153,'XI-MARKS-DB'!$A$1:$BY$184,33),"")</f>
        <v/>
      </c>
      <c r="M154" s="46" t="str">
        <f>IFERROR(VLOOKUP($A153,'XI-MARKS-DB'!$A$1:$BY$184,39),"")</f>
        <v/>
      </c>
      <c r="N154" s="46" t="str">
        <f>IFERROR(VLOOKUP($A153,'XI-MARKS-DB'!$A$1:$BY$184,41),"")</f>
        <v/>
      </c>
      <c r="O154" s="46" t="str">
        <f>IFERROR(VLOOKUP($A153,'XI-MARKS-DB'!$A$1:$BY$184,43),"")</f>
        <v/>
      </c>
      <c r="P154" s="46" t="str">
        <f>IFERROR(VLOOKUP($A153,'XI-MARKS-DB'!$A$1:$BY$184,49),"")</f>
        <v/>
      </c>
      <c r="Q154" s="46" t="str">
        <f>IFERROR(VLOOKUP($A153,'XI-MARKS-DB'!$A$1:$BY$184,51),"")</f>
        <v/>
      </c>
      <c r="R154" s="46" t="str">
        <f>IFERROR(VLOOKUP($A153,'XI-MARKS-DB'!$A$1:$BY$184,53),"")</f>
        <v/>
      </c>
      <c r="S154" s="46" t="str">
        <f>IFERROR(IF((VLOOKUP($A153,'XI-MARKS-DB'!$A$1:$BY$184,59))=0,"",VLOOKUP($A153,'XI-MARKS-DB'!$A$1:$BY$184,59)),"")</f>
        <v/>
      </c>
      <c r="T154" s="46" t="str">
        <f>IFERROR(IF((VLOOKUP($A153,'XI-MARKS-DB'!$A$1:$BY$184,61))=0,"",VLOOKUP($A153,'XI-MARKS-DB'!$A$1:$BY$184,61)),"")</f>
        <v/>
      </c>
      <c r="U154" s="46" t="str">
        <f>IFERROR(VLOOKUP($A153,'XI-MARKS-DB'!$A$1:$BY$184,63),"")</f>
        <v/>
      </c>
      <c r="V154" s="103"/>
      <c r="W154" s="103"/>
    </row>
    <row r="155" spans="1:23" x14ac:dyDescent="0.3">
      <c r="A155" s="103" t="str">
        <f>IF(COUNTA('XI-MARKS-DB'!$C$3:$C$277)&gt;A153,A153+1,"")</f>
        <v/>
      </c>
      <c r="B155" s="103" t="str">
        <f>IFERROR(VLOOKUP($A155,'XI-MARKS-DB'!$A$1:$BY$184,3)&amp;" ("&amp;VLOOKUP($A155,'XI-MARKS-DB'!$A$1:$BY$184,2)&amp;")","")</f>
        <v/>
      </c>
      <c r="C155" s="46" t="str">
        <f>IFERROR(VLOOKUP($A155,'XI-MARKS-DB'!$A$1:$BY$184,7),"")</f>
        <v/>
      </c>
      <c r="D155" s="104" t="str">
        <f t="shared" ref="D155" si="150">IF($D156="","",$F$1)</f>
        <v/>
      </c>
      <c r="E155" s="104"/>
      <c r="F155" s="104"/>
      <c r="G155" s="104" t="str">
        <f t="shared" ref="G155" si="151">IF($G156="","",$I$1)</f>
        <v/>
      </c>
      <c r="H155" s="104"/>
      <c r="I155" s="104"/>
      <c r="J155" s="104" t="str">
        <f>IFERROR(VLOOKUP($A155,'XI-MARKS-DB'!$A$1:$BY$184,26),"")</f>
        <v/>
      </c>
      <c r="K155" s="104"/>
      <c r="L155" s="104"/>
      <c r="M155" s="104" t="str">
        <f>IFERROR(VLOOKUP($A155,'XI-MARKS-DB'!$A$1:$BY$184,36),"")</f>
        <v/>
      </c>
      <c r="N155" s="104"/>
      <c r="O155" s="104"/>
      <c r="P155" s="104" t="str">
        <f>IFERROR(VLOOKUP($A155,'XI-MARKS-DB'!$A$1:$BY$184,46),"")</f>
        <v/>
      </c>
      <c r="Q155" s="104"/>
      <c r="R155" s="104"/>
      <c r="S155" s="104" t="str">
        <f>IFERROR(IF((VLOOKUP($A155,'XI-MARKS-DB'!$A$1:$BY$184,56))=0,"",VLOOKUP($A155,'XI-MARKS-DB'!$A$1:$BY$184,56)),"")</f>
        <v/>
      </c>
      <c r="T155" s="104"/>
      <c r="U155" s="104"/>
      <c r="V155" s="103" t="str">
        <f>IFERROR(VLOOKUP($A155,'XI-MARKS-DB'!$A$1:$BY$184,66),"")</f>
        <v/>
      </c>
      <c r="W155" s="103" t="str">
        <f>IFERROR(VLOOKUP($A155,'XI-MARKS-DB'!$A$1:$BY$184,69),"")</f>
        <v/>
      </c>
    </row>
    <row r="156" spans="1:23" x14ac:dyDescent="0.3">
      <c r="A156" s="103"/>
      <c r="B156" s="103"/>
      <c r="C156" s="46" t="str">
        <f>IFERROR(VLOOKUP($A155,'XI-MARKS-DB'!$A$1:$BY$184,4),"")</f>
        <v/>
      </c>
      <c r="D156" s="46" t="str">
        <f>IFERROR(VLOOKUP($A155,'XI-MARKS-DB'!$A$1:$BY$184,10),"")</f>
        <v/>
      </c>
      <c r="E156" s="46" t="str">
        <f>IFERROR(VLOOKUP($A155,'XI-MARKS-DB'!$A$1:$BY$184,12),"")</f>
        <v/>
      </c>
      <c r="F156" s="46" t="str">
        <f>IFERROR(VLOOKUP($A155,'XI-MARKS-DB'!$A$1:$BY$184,14),"")</f>
        <v/>
      </c>
      <c r="G156" s="46" t="str">
        <f>IFERROR(VLOOKUP($A155,'XI-MARKS-DB'!$A$1:$BY$184,19),"")</f>
        <v/>
      </c>
      <c r="H156" s="46" t="str">
        <f>IFERROR(VLOOKUP($A155,'XI-MARKS-DB'!$A$1:$BY$184,21),"")</f>
        <v/>
      </c>
      <c r="I156" s="46" t="str">
        <f>IFERROR(VLOOKUP($A155,'XI-MARKS-DB'!$A$1:$BY$184,23),"")</f>
        <v/>
      </c>
      <c r="J156" s="46" t="str">
        <f>IFERROR(VLOOKUP($A155,'XI-MARKS-DB'!$A$1:$BY$184,29),"")</f>
        <v/>
      </c>
      <c r="K156" s="46" t="str">
        <f>IFERROR(VLOOKUP($A155,'XI-MARKS-DB'!$A$1:$BY$184,31),"")</f>
        <v/>
      </c>
      <c r="L156" s="46" t="str">
        <f>IFERROR(VLOOKUP($A155,'XI-MARKS-DB'!$A$1:$BY$184,33),"")</f>
        <v/>
      </c>
      <c r="M156" s="46" t="str">
        <f>IFERROR(VLOOKUP($A155,'XI-MARKS-DB'!$A$1:$BY$184,39),"")</f>
        <v/>
      </c>
      <c r="N156" s="46" t="str">
        <f>IFERROR(VLOOKUP($A155,'XI-MARKS-DB'!$A$1:$BY$184,41),"")</f>
        <v/>
      </c>
      <c r="O156" s="46" t="str">
        <f>IFERROR(VLOOKUP($A155,'XI-MARKS-DB'!$A$1:$BY$184,43),"")</f>
        <v/>
      </c>
      <c r="P156" s="46" t="str">
        <f>IFERROR(VLOOKUP($A155,'XI-MARKS-DB'!$A$1:$BY$184,49),"")</f>
        <v/>
      </c>
      <c r="Q156" s="46" t="str">
        <f>IFERROR(VLOOKUP($A155,'XI-MARKS-DB'!$A$1:$BY$184,51),"")</f>
        <v/>
      </c>
      <c r="R156" s="46" t="str">
        <f>IFERROR(VLOOKUP($A155,'XI-MARKS-DB'!$A$1:$BY$184,53),"")</f>
        <v/>
      </c>
      <c r="S156" s="46" t="str">
        <f>IFERROR(IF((VLOOKUP($A155,'XI-MARKS-DB'!$A$1:$BY$184,59))=0,"",VLOOKUP($A155,'XI-MARKS-DB'!$A$1:$BY$184,59)),"")</f>
        <v/>
      </c>
      <c r="T156" s="46" t="str">
        <f>IFERROR(IF((VLOOKUP($A155,'XI-MARKS-DB'!$A$1:$BY$184,61))=0,"",VLOOKUP($A155,'XI-MARKS-DB'!$A$1:$BY$184,61)),"")</f>
        <v/>
      </c>
      <c r="U156" s="46" t="str">
        <f>IFERROR(VLOOKUP($A155,'XI-MARKS-DB'!$A$1:$BY$184,63),"")</f>
        <v/>
      </c>
      <c r="V156" s="103"/>
      <c r="W156" s="103"/>
    </row>
    <row r="157" spans="1:23" x14ac:dyDescent="0.3">
      <c r="A157" s="103" t="str">
        <f>IF(COUNTA('XI-MARKS-DB'!$C$3:$C$277)&gt;A155,A155+1,"")</f>
        <v/>
      </c>
      <c r="B157" s="103" t="str">
        <f>IFERROR(VLOOKUP($A157,'XI-MARKS-DB'!$A$1:$BY$184,3)&amp;" ("&amp;VLOOKUP($A157,'XI-MARKS-DB'!$A$1:$BY$184,2)&amp;")","")</f>
        <v/>
      </c>
      <c r="C157" s="46" t="str">
        <f>IFERROR(VLOOKUP($A157,'XI-MARKS-DB'!$A$1:$BY$184,7),"")</f>
        <v/>
      </c>
      <c r="D157" s="104" t="str">
        <f t="shared" ref="D157" si="152">IF($D158="","",$F$1)</f>
        <v/>
      </c>
      <c r="E157" s="104"/>
      <c r="F157" s="104"/>
      <c r="G157" s="104" t="str">
        <f t="shared" ref="G157" si="153">IF($G158="","",$I$1)</f>
        <v/>
      </c>
      <c r="H157" s="104"/>
      <c r="I157" s="104"/>
      <c r="J157" s="104" t="str">
        <f>IFERROR(VLOOKUP($A157,'XI-MARKS-DB'!$A$1:$BY$184,26),"")</f>
        <v/>
      </c>
      <c r="K157" s="104"/>
      <c r="L157" s="104"/>
      <c r="M157" s="104" t="str">
        <f>IFERROR(VLOOKUP($A157,'XI-MARKS-DB'!$A$1:$BY$184,36),"")</f>
        <v/>
      </c>
      <c r="N157" s="104"/>
      <c r="O157" s="104"/>
      <c r="P157" s="104" t="str">
        <f>IFERROR(VLOOKUP($A157,'XI-MARKS-DB'!$A$1:$BY$184,46),"")</f>
        <v/>
      </c>
      <c r="Q157" s="104"/>
      <c r="R157" s="104"/>
      <c r="S157" s="104" t="str">
        <f>IFERROR(IF((VLOOKUP($A157,'XI-MARKS-DB'!$A$1:$BY$184,56))=0,"",VLOOKUP($A157,'XI-MARKS-DB'!$A$1:$BY$184,56)),"")</f>
        <v/>
      </c>
      <c r="T157" s="104"/>
      <c r="U157" s="104"/>
      <c r="V157" s="103" t="str">
        <f>IFERROR(VLOOKUP($A157,'XI-MARKS-DB'!$A$1:$BY$184,66),"")</f>
        <v/>
      </c>
      <c r="W157" s="103" t="str">
        <f>IFERROR(VLOOKUP($A157,'XI-MARKS-DB'!$A$1:$BY$184,69),"")</f>
        <v/>
      </c>
    </row>
    <row r="158" spans="1:23" x14ac:dyDescent="0.3">
      <c r="A158" s="103"/>
      <c r="B158" s="103"/>
      <c r="C158" s="46" t="str">
        <f>IFERROR(VLOOKUP($A157,'XI-MARKS-DB'!$A$1:$BY$184,4),"")</f>
        <v/>
      </c>
      <c r="D158" s="46" t="str">
        <f>IFERROR(VLOOKUP($A157,'XI-MARKS-DB'!$A$1:$BY$184,10),"")</f>
        <v/>
      </c>
      <c r="E158" s="46" t="str">
        <f>IFERROR(VLOOKUP($A157,'XI-MARKS-DB'!$A$1:$BY$184,12),"")</f>
        <v/>
      </c>
      <c r="F158" s="46" t="str">
        <f>IFERROR(VLOOKUP($A157,'XI-MARKS-DB'!$A$1:$BY$184,14),"")</f>
        <v/>
      </c>
      <c r="G158" s="46" t="str">
        <f>IFERROR(VLOOKUP($A157,'XI-MARKS-DB'!$A$1:$BY$184,19),"")</f>
        <v/>
      </c>
      <c r="H158" s="46" t="str">
        <f>IFERROR(VLOOKUP($A157,'XI-MARKS-DB'!$A$1:$BY$184,21),"")</f>
        <v/>
      </c>
      <c r="I158" s="46" t="str">
        <f>IFERROR(VLOOKUP($A157,'XI-MARKS-DB'!$A$1:$BY$184,23),"")</f>
        <v/>
      </c>
      <c r="J158" s="46" t="str">
        <f>IFERROR(VLOOKUP($A157,'XI-MARKS-DB'!$A$1:$BY$184,29),"")</f>
        <v/>
      </c>
      <c r="K158" s="46" t="str">
        <f>IFERROR(VLOOKUP($A157,'XI-MARKS-DB'!$A$1:$BY$184,31),"")</f>
        <v/>
      </c>
      <c r="L158" s="46" t="str">
        <f>IFERROR(VLOOKUP($A157,'XI-MARKS-DB'!$A$1:$BY$184,33),"")</f>
        <v/>
      </c>
      <c r="M158" s="46" t="str">
        <f>IFERROR(VLOOKUP($A157,'XI-MARKS-DB'!$A$1:$BY$184,39),"")</f>
        <v/>
      </c>
      <c r="N158" s="46" t="str">
        <f>IFERROR(VLOOKUP($A157,'XI-MARKS-DB'!$A$1:$BY$184,41),"")</f>
        <v/>
      </c>
      <c r="O158" s="46" t="str">
        <f>IFERROR(VLOOKUP($A157,'XI-MARKS-DB'!$A$1:$BY$184,43),"")</f>
        <v/>
      </c>
      <c r="P158" s="46" t="str">
        <f>IFERROR(VLOOKUP($A157,'XI-MARKS-DB'!$A$1:$BY$184,49),"")</f>
        <v/>
      </c>
      <c r="Q158" s="46" t="str">
        <f>IFERROR(VLOOKUP($A157,'XI-MARKS-DB'!$A$1:$BY$184,51),"")</f>
        <v/>
      </c>
      <c r="R158" s="46" t="str">
        <f>IFERROR(VLOOKUP($A157,'XI-MARKS-DB'!$A$1:$BY$184,53),"")</f>
        <v/>
      </c>
      <c r="S158" s="46" t="str">
        <f>IFERROR(IF((VLOOKUP($A157,'XI-MARKS-DB'!$A$1:$BY$184,59))=0,"",VLOOKUP($A157,'XI-MARKS-DB'!$A$1:$BY$184,59)),"")</f>
        <v/>
      </c>
      <c r="T158" s="46" t="str">
        <f>IFERROR(IF((VLOOKUP($A157,'XI-MARKS-DB'!$A$1:$BY$184,61))=0,"",VLOOKUP($A157,'XI-MARKS-DB'!$A$1:$BY$184,61)),"")</f>
        <v/>
      </c>
      <c r="U158" s="46" t="str">
        <f>IFERROR(VLOOKUP($A157,'XI-MARKS-DB'!$A$1:$BY$184,63),"")</f>
        <v/>
      </c>
      <c r="V158" s="103"/>
      <c r="W158" s="103"/>
    </row>
    <row r="159" spans="1:23" x14ac:dyDescent="0.3">
      <c r="A159" s="103" t="str">
        <f>IF(COUNTA('XI-MARKS-DB'!$C$3:$C$277)&gt;A157,A157+1,"")</f>
        <v/>
      </c>
      <c r="B159" s="103" t="str">
        <f>IFERROR(VLOOKUP($A159,'XI-MARKS-DB'!$A$1:$BY$184,3)&amp;" ("&amp;VLOOKUP($A159,'XI-MARKS-DB'!$A$1:$BY$184,2)&amp;")","")</f>
        <v/>
      </c>
      <c r="C159" s="46" t="str">
        <f>IFERROR(VLOOKUP($A159,'XI-MARKS-DB'!$A$1:$BY$184,7),"")</f>
        <v/>
      </c>
      <c r="D159" s="104" t="str">
        <f t="shared" ref="D159" si="154">IF($D160="","",$F$1)</f>
        <v/>
      </c>
      <c r="E159" s="104"/>
      <c r="F159" s="104"/>
      <c r="G159" s="104" t="str">
        <f t="shared" ref="G159" si="155">IF($G160="","",$I$1)</f>
        <v/>
      </c>
      <c r="H159" s="104"/>
      <c r="I159" s="104"/>
      <c r="J159" s="104" t="str">
        <f>IFERROR(VLOOKUP($A159,'XI-MARKS-DB'!$A$1:$BY$184,26),"")</f>
        <v/>
      </c>
      <c r="K159" s="104"/>
      <c r="L159" s="104"/>
      <c r="M159" s="104" t="str">
        <f>IFERROR(VLOOKUP($A159,'XI-MARKS-DB'!$A$1:$BY$184,36),"")</f>
        <v/>
      </c>
      <c r="N159" s="104"/>
      <c r="O159" s="104"/>
      <c r="P159" s="104" t="str">
        <f>IFERROR(VLOOKUP($A159,'XI-MARKS-DB'!$A$1:$BY$184,46),"")</f>
        <v/>
      </c>
      <c r="Q159" s="104"/>
      <c r="R159" s="104"/>
      <c r="S159" s="104" t="str">
        <f>IFERROR(IF((VLOOKUP($A159,'XI-MARKS-DB'!$A$1:$BY$184,56))=0,"",VLOOKUP($A159,'XI-MARKS-DB'!$A$1:$BY$184,56)),"")</f>
        <v/>
      </c>
      <c r="T159" s="104"/>
      <c r="U159" s="104"/>
      <c r="V159" s="103" t="str">
        <f>IFERROR(VLOOKUP($A159,'XI-MARKS-DB'!$A$1:$BY$184,66),"")</f>
        <v/>
      </c>
      <c r="W159" s="103" t="str">
        <f>IFERROR(VLOOKUP($A159,'XI-MARKS-DB'!$A$1:$BY$184,69),"")</f>
        <v/>
      </c>
    </row>
    <row r="160" spans="1:23" x14ac:dyDescent="0.3">
      <c r="A160" s="103"/>
      <c r="B160" s="103"/>
      <c r="C160" s="46" t="str">
        <f>IFERROR(VLOOKUP($A159,'XI-MARKS-DB'!$A$1:$BY$184,4),"")</f>
        <v/>
      </c>
      <c r="D160" s="46" t="str">
        <f>IFERROR(VLOOKUP($A159,'XI-MARKS-DB'!$A$1:$BY$184,10),"")</f>
        <v/>
      </c>
      <c r="E160" s="46" t="str">
        <f>IFERROR(VLOOKUP($A159,'XI-MARKS-DB'!$A$1:$BY$184,12),"")</f>
        <v/>
      </c>
      <c r="F160" s="46" t="str">
        <f>IFERROR(VLOOKUP($A159,'XI-MARKS-DB'!$A$1:$BY$184,14),"")</f>
        <v/>
      </c>
      <c r="G160" s="46" t="str">
        <f>IFERROR(VLOOKUP($A159,'XI-MARKS-DB'!$A$1:$BY$184,19),"")</f>
        <v/>
      </c>
      <c r="H160" s="46" t="str">
        <f>IFERROR(VLOOKUP($A159,'XI-MARKS-DB'!$A$1:$BY$184,21),"")</f>
        <v/>
      </c>
      <c r="I160" s="46" t="str">
        <f>IFERROR(VLOOKUP($A159,'XI-MARKS-DB'!$A$1:$BY$184,23),"")</f>
        <v/>
      </c>
      <c r="J160" s="46" t="str">
        <f>IFERROR(VLOOKUP($A159,'XI-MARKS-DB'!$A$1:$BY$184,29),"")</f>
        <v/>
      </c>
      <c r="K160" s="46" t="str">
        <f>IFERROR(VLOOKUP($A159,'XI-MARKS-DB'!$A$1:$BY$184,31),"")</f>
        <v/>
      </c>
      <c r="L160" s="46" t="str">
        <f>IFERROR(VLOOKUP($A159,'XI-MARKS-DB'!$A$1:$BY$184,33),"")</f>
        <v/>
      </c>
      <c r="M160" s="46" t="str">
        <f>IFERROR(VLOOKUP($A159,'XI-MARKS-DB'!$A$1:$BY$184,39),"")</f>
        <v/>
      </c>
      <c r="N160" s="46" t="str">
        <f>IFERROR(VLOOKUP($A159,'XI-MARKS-DB'!$A$1:$BY$184,41),"")</f>
        <v/>
      </c>
      <c r="O160" s="46" t="str">
        <f>IFERROR(VLOOKUP($A159,'XI-MARKS-DB'!$A$1:$BY$184,43),"")</f>
        <v/>
      </c>
      <c r="P160" s="46" t="str">
        <f>IFERROR(VLOOKUP($A159,'XI-MARKS-DB'!$A$1:$BY$184,49),"")</f>
        <v/>
      </c>
      <c r="Q160" s="46" t="str">
        <f>IFERROR(VLOOKUP($A159,'XI-MARKS-DB'!$A$1:$BY$184,51),"")</f>
        <v/>
      </c>
      <c r="R160" s="46" t="str">
        <f>IFERROR(VLOOKUP($A159,'XI-MARKS-DB'!$A$1:$BY$184,53),"")</f>
        <v/>
      </c>
      <c r="S160" s="46" t="str">
        <f>IFERROR(IF((VLOOKUP($A159,'XI-MARKS-DB'!$A$1:$BY$184,59))=0,"",VLOOKUP($A159,'XI-MARKS-DB'!$A$1:$BY$184,59)),"")</f>
        <v/>
      </c>
      <c r="T160" s="46" t="str">
        <f>IFERROR(IF((VLOOKUP($A159,'XI-MARKS-DB'!$A$1:$BY$184,61))=0,"",VLOOKUP($A159,'XI-MARKS-DB'!$A$1:$BY$184,61)),"")</f>
        <v/>
      </c>
      <c r="U160" s="46" t="str">
        <f>IFERROR(VLOOKUP($A159,'XI-MARKS-DB'!$A$1:$BY$184,63),"")</f>
        <v/>
      </c>
      <c r="V160" s="103"/>
      <c r="W160" s="103"/>
    </row>
    <row r="161" spans="1:23" x14ac:dyDescent="0.3">
      <c r="A161" s="103" t="str">
        <f>IF(COUNTA('XI-MARKS-DB'!$C$3:$C$277)&gt;A159,A159+1,"")</f>
        <v/>
      </c>
      <c r="B161" s="103" t="str">
        <f>IFERROR(VLOOKUP($A161,'XI-MARKS-DB'!$A$1:$BY$184,3)&amp;" ("&amp;VLOOKUP($A161,'XI-MARKS-DB'!$A$1:$BY$184,2)&amp;")","")</f>
        <v/>
      </c>
      <c r="C161" s="46" t="str">
        <f>IFERROR(VLOOKUP($A161,'XI-MARKS-DB'!$A$1:$BY$184,7),"")</f>
        <v/>
      </c>
      <c r="D161" s="104" t="str">
        <f t="shared" ref="D161" si="156">IF($D162="","",$F$1)</f>
        <v/>
      </c>
      <c r="E161" s="104"/>
      <c r="F161" s="104"/>
      <c r="G161" s="104" t="str">
        <f t="shared" ref="G161" si="157">IF($G162="","",$I$1)</f>
        <v/>
      </c>
      <c r="H161" s="104"/>
      <c r="I161" s="104"/>
      <c r="J161" s="104" t="str">
        <f>IFERROR(VLOOKUP($A161,'XI-MARKS-DB'!$A$1:$BY$184,26),"")</f>
        <v/>
      </c>
      <c r="K161" s="104"/>
      <c r="L161" s="104"/>
      <c r="M161" s="104" t="str">
        <f>IFERROR(VLOOKUP($A161,'XI-MARKS-DB'!$A$1:$BY$184,36),"")</f>
        <v/>
      </c>
      <c r="N161" s="104"/>
      <c r="O161" s="104"/>
      <c r="P161" s="104" t="str">
        <f>IFERROR(VLOOKUP($A161,'XI-MARKS-DB'!$A$1:$BY$184,46),"")</f>
        <v/>
      </c>
      <c r="Q161" s="104"/>
      <c r="R161" s="104"/>
      <c r="S161" s="104" t="str">
        <f>IFERROR(IF((VLOOKUP($A161,'XI-MARKS-DB'!$A$1:$BY$184,56))=0,"",VLOOKUP($A161,'XI-MARKS-DB'!$A$1:$BY$184,56)),"")</f>
        <v/>
      </c>
      <c r="T161" s="104"/>
      <c r="U161" s="104"/>
      <c r="V161" s="103" t="str">
        <f>IFERROR(VLOOKUP($A161,'XI-MARKS-DB'!$A$1:$BY$184,66),"")</f>
        <v/>
      </c>
      <c r="W161" s="103" t="str">
        <f>IFERROR(VLOOKUP($A161,'XI-MARKS-DB'!$A$1:$BY$184,69),"")</f>
        <v/>
      </c>
    </row>
    <row r="162" spans="1:23" x14ac:dyDescent="0.3">
      <c r="A162" s="103"/>
      <c r="B162" s="103"/>
      <c r="C162" s="46" t="str">
        <f>IFERROR(VLOOKUP($A161,'XI-MARKS-DB'!$A$1:$BY$184,4),"")</f>
        <v/>
      </c>
      <c r="D162" s="46" t="str">
        <f>IFERROR(VLOOKUP($A161,'XI-MARKS-DB'!$A$1:$BY$184,10),"")</f>
        <v/>
      </c>
      <c r="E162" s="46" t="str">
        <f>IFERROR(VLOOKUP($A161,'XI-MARKS-DB'!$A$1:$BY$184,12),"")</f>
        <v/>
      </c>
      <c r="F162" s="46" t="str">
        <f>IFERROR(VLOOKUP($A161,'XI-MARKS-DB'!$A$1:$BY$184,14),"")</f>
        <v/>
      </c>
      <c r="G162" s="46" t="str">
        <f>IFERROR(VLOOKUP($A161,'XI-MARKS-DB'!$A$1:$BY$184,19),"")</f>
        <v/>
      </c>
      <c r="H162" s="46" t="str">
        <f>IFERROR(VLOOKUP($A161,'XI-MARKS-DB'!$A$1:$BY$184,21),"")</f>
        <v/>
      </c>
      <c r="I162" s="46" t="str">
        <f>IFERROR(VLOOKUP($A161,'XI-MARKS-DB'!$A$1:$BY$184,23),"")</f>
        <v/>
      </c>
      <c r="J162" s="46" t="str">
        <f>IFERROR(VLOOKUP($A161,'XI-MARKS-DB'!$A$1:$BY$184,29),"")</f>
        <v/>
      </c>
      <c r="K162" s="46" t="str">
        <f>IFERROR(VLOOKUP($A161,'XI-MARKS-DB'!$A$1:$BY$184,31),"")</f>
        <v/>
      </c>
      <c r="L162" s="46" t="str">
        <f>IFERROR(VLOOKUP($A161,'XI-MARKS-DB'!$A$1:$BY$184,33),"")</f>
        <v/>
      </c>
      <c r="M162" s="46" t="str">
        <f>IFERROR(VLOOKUP($A161,'XI-MARKS-DB'!$A$1:$BY$184,39),"")</f>
        <v/>
      </c>
      <c r="N162" s="46" t="str">
        <f>IFERROR(VLOOKUP($A161,'XI-MARKS-DB'!$A$1:$BY$184,41),"")</f>
        <v/>
      </c>
      <c r="O162" s="46" t="str">
        <f>IFERROR(VLOOKUP($A161,'XI-MARKS-DB'!$A$1:$BY$184,43),"")</f>
        <v/>
      </c>
      <c r="P162" s="46" t="str">
        <f>IFERROR(VLOOKUP($A161,'XI-MARKS-DB'!$A$1:$BY$184,49),"")</f>
        <v/>
      </c>
      <c r="Q162" s="46" t="str">
        <f>IFERROR(VLOOKUP($A161,'XI-MARKS-DB'!$A$1:$BY$184,51),"")</f>
        <v/>
      </c>
      <c r="R162" s="46" t="str">
        <f>IFERROR(VLOOKUP($A161,'XI-MARKS-DB'!$A$1:$BY$184,53),"")</f>
        <v/>
      </c>
      <c r="S162" s="46" t="str">
        <f>IFERROR(IF((VLOOKUP($A161,'XI-MARKS-DB'!$A$1:$BY$184,59))=0,"",VLOOKUP($A161,'XI-MARKS-DB'!$A$1:$BY$184,59)),"")</f>
        <v/>
      </c>
      <c r="T162" s="46" t="str">
        <f>IFERROR(IF((VLOOKUP($A161,'XI-MARKS-DB'!$A$1:$BY$184,61))=0,"",VLOOKUP($A161,'XI-MARKS-DB'!$A$1:$BY$184,61)),"")</f>
        <v/>
      </c>
      <c r="U162" s="46" t="str">
        <f>IFERROR(VLOOKUP($A161,'XI-MARKS-DB'!$A$1:$BY$184,63),"")</f>
        <v/>
      </c>
      <c r="V162" s="103"/>
      <c r="W162" s="103"/>
    </row>
    <row r="163" spans="1:23" x14ac:dyDescent="0.3">
      <c r="A163" s="103" t="str">
        <f>IF(COUNTA('XI-MARKS-DB'!$C$3:$C$277)&gt;A161,A161+1,"")</f>
        <v/>
      </c>
      <c r="B163" s="103" t="str">
        <f>IFERROR(VLOOKUP($A163,'XI-MARKS-DB'!$A$1:$BY$184,3)&amp;" ("&amp;VLOOKUP($A163,'XI-MARKS-DB'!$A$1:$BY$184,2)&amp;")","")</f>
        <v/>
      </c>
      <c r="C163" s="46" t="str">
        <f>IFERROR(VLOOKUP($A163,'XI-MARKS-DB'!$A$1:$BY$184,7),"")</f>
        <v/>
      </c>
      <c r="D163" s="104" t="str">
        <f t="shared" ref="D163" si="158">IF($D164="","",$F$1)</f>
        <v/>
      </c>
      <c r="E163" s="104"/>
      <c r="F163" s="104"/>
      <c r="G163" s="104" t="str">
        <f t="shared" ref="G163" si="159">IF($G164="","",$I$1)</f>
        <v/>
      </c>
      <c r="H163" s="104"/>
      <c r="I163" s="104"/>
      <c r="J163" s="104" t="str">
        <f>IFERROR(VLOOKUP($A163,'XI-MARKS-DB'!$A$1:$BY$184,26),"")</f>
        <v/>
      </c>
      <c r="K163" s="104"/>
      <c r="L163" s="104"/>
      <c r="M163" s="104" t="str">
        <f>IFERROR(VLOOKUP($A163,'XI-MARKS-DB'!$A$1:$BY$184,36),"")</f>
        <v/>
      </c>
      <c r="N163" s="104"/>
      <c r="O163" s="104"/>
      <c r="P163" s="104" t="str">
        <f>IFERROR(VLOOKUP($A163,'XI-MARKS-DB'!$A$1:$BY$184,46),"")</f>
        <v/>
      </c>
      <c r="Q163" s="104"/>
      <c r="R163" s="104"/>
      <c r="S163" s="104" t="str">
        <f>IFERROR(IF((VLOOKUP($A163,'XI-MARKS-DB'!$A$1:$BY$184,56))=0,"",VLOOKUP($A163,'XI-MARKS-DB'!$A$1:$BY$184,56)),"")</f>
        <v/>
      </c>
      <c r="T163" s="104"/>
      <c r="U163" s="104"/>
      <c r="V163" s="103" t="str">
        <f>IFERROR(VLOOKUP($A163,'XI-MARKS-DB'!$A$1:$BY$184,66),"")</f>
        <v/>
      </c>
      <c r="W163" s="103" t="str">
        <f>IFERROR(VLOOKUP($A163,'XI-MARKS-DB'!$A$1:$BY$184,69),"")</f>
        <v/>
      </c>
    </row>
    <row r="164" spans="1:23" x14ac:dyDescent="0.3">
      <c r="A164" s="103"/>
      <c r="B164" s="103"/>
      <c r="C164" s="46" t="str">
        <f>IFERROR(VLOOKUP($A163,'XI-MARKS-DB'!$A$1:$BY$184,4),"")</f>
        <v/>
      </c>
      <c r="D164" s="46" t="str">
        <f>IFERROR(VLOOKUP($A163,'XI-MARKS-DB'!$A$1:$BY$184,10),"")</f>
        <v/>
      </c>
      <c r="E164" s="46" t="str">
        <f>IFERROR(VLOOKUP($A163,'XI-MARKS-DB'!$A$1:$BY$184,12),"")</f>
        <v/>
      </c>
      <c r="F164" s="46" t="str">
        <f>IFERROR(VLOOKUP($A163,'XI-MARKS-DB'!$A$1:$BY$184,14),"")</f>
        <v/>
      </c>
      <c r="G164" s="46" t="str">
        <f>IFERROR(VLOOKUP($A163,'XI-MARKS-DB'!$A$1:$BY$184,19),"")</f>
        <v/>
      </c>
      <c r="H164" s="46" t="str">
        <f>IFERROR(VLOOKUP($A163,'XI-MARKS-DB'!$A$1:$BY$184,21),"")</f>
        <v/>
      </c>
      <c r="I164" s="46" t="str">
        <f>IFERROR(VLOOKUP($A163,'XI-MARKS-DB'!$A$1:$BY$184,23),"")</f>
        <v/>
      </c>
      <c r="J164" s="46" t="str">
        <f>IFERROR(VLOOKUP($A163,'XI-MARKS-DB'!$A$1:$BY$184,29),"")</f>
        <v/>
      </c>
      <c r="K164" s="46" t="str">
        <f>IFERROR(VLOOKUP($A163,'XI-MARKS-DB'!$A$1:$BY$184,31),"")</f>
        <v/>
      </c>
      <c r="L164" s="46" t="str">
        <f>IFERROR(VLOOKUP($A163,'XI-MARKS-DB'!$A$1:$BY$184,33),"")</f>
        <v/>
      </c>
      <c r="M164" s="46" t="str">
        <f>IFERROR(VLOOKUP($A163,'XI-MARKS-DB'!$A$1:$BY$184,39),"")</f>
        <v/>
      </c>
      <c r="N164" s="46" t="str">
        <f>IFERROR(VLOOKUP($A163,'XI-MARKS-DB'!$A$1:$BY$184,41),"")</f>
        <v/>
      </c>
      <c r="O164" s="46" t="str">
        <f>IFERROR(VLOOKUP($A163,'XI-MARKS-DB'!$A$1:$BY$184,43),"")</f>
        <v/>
      </c>
      <c r="P164" s="46" t="str">
        <f>IFERROR(VLOOKUP($A163,'XI-MARKS-DB'!$A$1:$BY$184,49),"")</f>
        <v/>
      </c>
      <c r="Q164" s="46" t="str">
        <f>IFERROR(VLOOKUP($A163,'XI-MARKS-DB'!$A$1:$BY$184,51),"")</f>
        <v/>
      </c>
      <c r="R164" s="46" t="str">
        <f>IFERROR(VLOOKUP($A163,'XI-MARKS-DB'!$A$1:$BY$184,53),"")</f>
        <v/>
      </c>
      <c r="S164" s="46" t="str">
        <f>IFERROR(IF((VLOOKUP($A163,'XI-MARKS-DB'!$A$1:$BY$184,59))=0,"",VLOOKUP($A163,'XI-MARKS-DB'!$A$1:$BY$184,59)),"")</f>
        <v/>
      </c>
      <c r="T164" s="46" t="str">
        <f>IFERROR(IF((VLOOKUP($A163,'XI-MARKS-DB'!$A$1:$BY$184,61))=0,"",VLOOKUP($A163,'XI-MARKS-DB'!$A$1:$BY$184,61)),"")</f>
        <v/>
      </c>
      <c r="U164" s="46" t="str">
        <f>IFERROR(VLOOKUP($A163,'XI-MARKS-DB'!$A$1:$BY$184,63),"")</f>
        <v/>
      </c>
      <c r="V164" s="103"/>
      <c r="W164" s="103"/>
    </row>
    <row r="165" spans="1:23" x14ac:dyDescent="0.3">
      <c r="A165" s="103" t="str">
        <f>IF(COUNTA('XI-MARKS-DB'!$C$3:$C$277)&gt;A163,A163+1,"")</f>
        <v/>
      </c>
      <c r="B165" s="103" t="str">
        <f>IFERROR(VLOOKUP($A165,'XI-MARKS-DB'!$A$1:$BY$184,3)&amp;" ("&amp;VLOOKUP($A165,'XI-MARKS-DB'!$A$1:$BY$184,2)&amp;")","")</f>
        <v/>
      </c>
      <c r="C165" s="46" t="str">
        <f>IFERROR(VLOOKUP($A165,'XI-MARKS-DB'!$A$1:$BY$184,7),"")</f>
        <v/>
      </c>
      <c r="D165" s="104" t="str">
        <f t="shared" ref="D165" si="160">IF($D166="","",$F$1)</f>
        <v/>
      </c>
      <c r="E165" s="104"/>
      <c r="F165" s="104"/>
      <c r="G165" s="104" t="str">
        <f t="shared" ref="G165" si="161">IF($G166="","",$I$1)</f>
        <v/>
      </c>
      <c r="H165" s="104"/>
      <c r="I165" s="104"/>
      <c r="J165" s="104" t="str">
        <f>IFERROR(VLOOKUP($A165,'XI-MARKS-DB'!$A$1:$BY$184,26),"")</f>
        <v/>
      </c>
      <c r="K165" s="104"/>
      <c r="L165" s="104"/>
      <c r="M165" s="104" t="str">
        <f>IFERROR(VLOOKUP($A165,'XI-MARKS-DB'!$A$1:$BY$184,36),"")</f>
        <v/>
      </c>
      <c r="N165" s="104"/>
      <c r="O165" s="104"/>
      <c r="P165" s="104" t="str">
        <f>IFERROR(VLOOKUP($A165,'XI-MARKS-DB'!$A$1:$BY$184,46),"")</f>
        <v/>
      </c>
      <c r="Q165" s="104"/>
      <c r="R165" s="104"/>
      <c r="S165" s="104" t="str">
        <f>IFERROR(IF((VLOOKUP($A165,'XI-MARKS-DB'!$A$1:$BY$184,56))=0,"",VLOOKUP($A165,'XI-MARKS-DB'!$A$1:$BY$184,56)),"")</f>
        <v/>
      </c>
      <c r="T165" s="104"/>
      <c r="U165" s="104"/>
      <c r="V165" s="103" t="str">
        <f>IFERROR(VLOOKUP($A165,'XI-MARKS-DB'!$A$1:$BY$184,66),"")</f>
        <v/>
      </c>
      <c r="W165" s="103" t="str">
        <f>IFERROR(VLOOKUP($A165,'XI-MARKS-DB'!$A$1:$BY$184,69),"")</f>
        <v/>
      </c>
    </row>
    <row r="166" spans="1:23" x14ac:dyDescent="0.3">
      <c r="A166" s="103"/>
      <c r="B166" s="103"/>
      <c r="C166" s="46" t="str">
        <f>IFERROR(VLOOKUP($A165,'XI-MARKS-DB'!$A$1:$BY$184,4),"")</f>
        <v/>
      </c>
      <c r="D166" s="46" t="str">
        <f>IFERROR(VLOOKUP($A165,'XI-MARKS-DB'!$A$1:$BY$184,10),"")</f>
        <v/>
      </c>
      <c r="E166" s="46" t="str">
        <f>IFERROR(VLOOKUP($A165,'XI-MARKS-DB'!$A$1:$BY$184,12),"")</f>
        <v/>
      </c>
      <c r="F166" s="46" t="str">
        <f>IFERROR(VLOOKUP($A165,'XI-MARKS-DB'!$A$1:$BY$184,14),"")</f>
        <v/>
      </c>
      <c r="G166" s="46" t="str">
        <f>IFERROR(VLOOKUP($A165,'XI-MARKS-DB'!$A$1:$BY$184,19),"")</f>
        <v/>
      </c>
      <c r="H166" s="46" t="str">
        <f>IFERROR(VLOOKUP($A165,'XI-MARKS-DB'!$A$1:$BY$184,21),"")</f>
        <v/>
      </c>
      <c r="I166" s="46" t="str">
        <f>IFERROR(VLOOKUP($A165,'XI-MARKS-DB'!$A$1:$BY$184,23),"")</f>
        <v/>
      </c>
      <c r="J166" s="46" t="str">
        <f>IFERROR(VLOOKUP($A165,'XI-MARKS-DB'!$A$1:$BY$184,29),"")</f>
        <v/>
      </c>
      <c r="K166" s="46" t="str">
        <f>IFERROR(VLOOKUP($A165,'XI-MARKS-DB'!$A$1:$BY$184,31),"")</f>
        <v/>
      </c>
      <c r="L166" s="46" t="str">
        <f>IFERROR(VLOOKUP($A165,'XI-MARKS-DB'!$A$1:$BY$184,33),"")</f>
        <v/>
      </c>
      <c r="M166" s="46" t="str">
        <f>IFERROR(VLOOKUP($A165,'XI-MARKS-DB'!$A$1:$BY$184,39),"")</f>
        <v/>
      </c>
      <c r="N166" s="46" t="str">
        <f>IFERROR(VLOOKUP($A165,'XI-MARKS-DB'!$A$1:$BY$184,41),"")</f>
        <v/>
      </c>
      <c r="O166" s="46" t="str">
        <f>IFERROR(VLOOKUP($A165,'XI-MARKS-DB'!$A$1:$BY$184,43),"")</f>
        <v/>
      </c>
      <c r="P166" s="46" t="str">
        <f>IFERROR(VLOOKUP($A165,'XI-MARKS-DB'!$A$1:$BY$184,49),"")</f>
        <v/>
      </c>
      <c r="Q166" s="46" t="str">
        <f>IFERROR(VLOOKUP($A165,'XI-MARKS-DB'!$A$1:$BY$184,51),"")</f>
        <v/>
      </c>
      <c r="R166" s="46" t="str">
        <f>IFERROR(VLOOKUP($A165,'XI-MARKS-DB'!$A$1:$BY$184,53),"")</f>
        <v/>
      </c>
      <c r="S166" s="46" t="str">
        <f>IFERROR(IF((VLOOKUP($A165,'XI-MARKS-DB'!$A$1:$BY$184,59))=0,"",VLOOKUP($A165,'XI-MARKS-DB'!$A$1:$BY$184,59)),"")</f>
        <v/>
      </c>
      <c r="T166" s="46" t="str">
        <f>IFERROR(IF((VLOOKUP($A165,'XI-MARKS-DB'!$A$1:$BY$184,61))=0,"",VLOOKUP($A165,'XI-MARKS-DB'!$A$1:$BY$184,61)),"")</f>
        <v/>
      </c>
      <c r="U166" s="46" t="str">
        <f>IFERROR(VLOOKUP($A165,'XI-MARKS-DB'!$A$1:$BY$184,63),"")</f>
        <v/>
      </c>
      <c r="V166" s="103"/>
      <c r="W166" s="103"/>
    </row>
    <row r="167" spans="1:23" x14ac:dyDescent="0.3">
      <c r="A167" s="103" t="str">
        <f>IF(COUNTA('XI-MARKS-DB'!$C$3:$C$277)&gt;A165,A165+1,"")</f>
        <v/>
      </c>
      <c r="B167" s="103" t="str">
        <f>IFERROR(VLOOKUP($A167,'XI-MARKS-DB'!$A$1:$BY$184,3)&amp;" ("&amp;VLOOKUP($A167,'XI-MARKS-DB'!$A$1:$BY$184,2)&amp;")","")</f>
        <v/>
      </c>
      <c r="C167" s="46" t="str">
        <f>IFERROR(VLOOKUP($A167,'XI-MARKS-DB'!$A$1:$BY$184,7),"")</f>
        <v/>
      </c>
      <c r="D167" s="104" t="str">
        <f t="shared" ref="D167" si="162">IF($D168="","",$F$1)</f>
        <v/>
      </c>
      <c r="E167" s="104"/>
      <c r="F167" s="104"/>
      <c r="G167" s="104" t="str">
        <f t="shared" ref="G167" si="163">IF($G168="","",$I$1)</f>
        <v/>
      </c>
      <c r="H167" s="104"/>
      <c r="I167" s="104"/>
      <c r="J167" s="104" t="str">
        <f>IFERROR(VLOOKUP($A167,'XI-MARKS-DB'!$A$1:$BY$184,26),"")</f>
        <v/>
      </c>
      <c r="K167" s="104"/>
      <c r="L167" s="104"/>
      <c r="M167" s="104" t="str">
        <f>IFERROR(VLOOKUP($A167,'XI-MARKS-DB'!$A$1:$BY$184,36),"")</f>
        <v/>
      </c>
      <c r="N167" s="104"/>
      <c r="O167" s="104"/>
      <c r="P167" s="104" t="str">
        <f>IFERROR(VLOOKUP($A167,'XI-MARKS-DB'!$A$1:$BY$184,46),"")</f>
        <v/>
      </c>
      <c r="Q167" s="104"/>
      <c r="R167" s="104"/>
      <c r="S167" s="104" t="str">
        <f>IFERROR(IF((VLOOKUP($A167,'XI-MARKS-DB'!$A$1:$BY$184,56))=0,"",VLOOKUP($A167,'XI-MARKS-DB'!$A$1:$BY$184,56)),"")</f>
        <v/>
      </c>
      <c r="T167" s="104"/>
      <c r="U167" s="104"/>
      <c r="V167" s="103" t="str">
        <f>IFERROR(VLOOKUP($A167,'XI-MARKS-DB'!$A$1:$BY$184,66),"")</f>
        <v/>
      </c>
      <c r="W167" s="103" t="str">
        <f>IFERROR(VLOOKUP($A167,'XI-MARKS-DB'!$A$1:$BY$184,69),"")</f>
        <v/>
      </c>
    </row>
    <row r="168" spans="1:23" x14ac:dyDescent="0.3">
      <c r="A168" s="103"/>
      <c r="B168" s="103"/>
      <c r="C168" s="46" t="str">
        <f>IFERROR(VLOOKUP($A167,'XI-MARKS-DB'!$A$1:$BY$184,4),"")</f>
        <v/>
      </c>
      <c r="D168" s="46" t="str">
        <f>IFERROR(VLOOKUP($A167,'XI-MARKS-DB'!$A$1:$BY$184,10),"")</f>
        <v/>
      </c>
      <c r="E168" s="46" t="str">
        <f>IFERROR(VLOOKUP($A167,'XI-MARKS-DB'!$A$1:$BY$184,12),"")</f>
        <v/>
      </c>
      <c r="F168" s="46" t="str">
        <f>IFERROR(VLOOKUP($A167,'XI-MARKS-DB'!$A$1:$BY$184,14),"")</f>
        <v/>
      </c>
      <c r="G168" s="46" t="str">
        <f>IFERROR(VLOOKUP($A167,'XI-MARKS-DB'!$A$1:$BY$184,19),"")</f>
        <v/>
      </c>
      <c r="H168" s="46" t="str">
        <f>IFERROR(VLOOKUP($A167,'XI-MARKS-DB'!$A$1:$BY$184,21),"")</f>
        <v/>
      </c>
      <c r="I168" s="46" t="str">
        <f>IFERROR(VLOOKUP($A167,'XI-MARKS-DB'!$A$1:$BY$184,23),"")</f>
        <v/>
      </c>
      <c r="J168" s="46" t="str">
        <f>IFERROR(VLOOKUP($A167,'XI-MARKS-DB'!$A$1:$BY$184,29),"")</f>
        <v/>
      </c>
      <c r="K168" s="46" t="str">
        <f>IFERROR(VLOOKUP($A167,'XI-MARKS-DB'!$A$1:$BY$184,31),"")</f>
        <v/>
      </c>
      <c r="L168" s="46" t="str">
        <f>IFERROR(VLOOKUP($A167,'XI-MARKS-DB'!$A$1:$BY$184,33),"")</f>
        <v/>
      </c>
      <c r="M168" s="46" t="str">
        <f>IFERROR(VLOOKUP($A167,'XI-MARKS-DB'!$A$1:$BY$184,39),"")</f>
        <v/>
      </c>
      <c r="N168" s="46" t="str">
        <f>IFERROR(VLOOKUP($A167,'XI-MARKS-DB'!$A$1:$BY$184,41),"")</f>
        <v/>
      </c>
      <c r="O168" s="46" t="str">
        <f>IFERROR(VLOOKUP($A167,'XI-MARKS-DB'!$A$1:$BY$184,43),"")</f>
        <v/>
      </c>
      <c r="P168" s="46" t="str">
        <f>IFERROR(VLOOKUP($A167,'XI-MARKS-DB'!$A$1:$BY$184,49),"")</f>
        <v/>
      </c>
      <c r="Q168" s="46" t="str">
        <f>IFERROR(VLOOKUP($A167,'XI-MARKS-DB'!$A$1:$BY$184,51),"")</f>
        <v/>
      </c>
      <c r="R168" s="46" t="str">
        <f>IFERROR(VLOOKUP($A167,'XI-MARKS-DB'!$A$1:$BY$184,53),"")</f>
        <v/>
      </c>
      <c r="S168" s="46" t="str">
        <f>IFERROR(IF((VLOOKUP($A167,'XI-MARKS-DB'!$A$1:$BY$184,59))=0,"",VLOOKUP($A167,'XI-MARKS-DB'!$A$1:$BY$184,59)),"")</f>
        <v/>
      </c>
      <c r="T168" s="46" t="str">
        <f>IFERROR(IF((VLOOKUP($A167,'XI-MARKS-DB'!$A$1:$BY$184,61))=0,"",VLOOKUP($A167,'XI-MARKS-DB'!$A$1:$BY$184,61)),"")</f>
        <v/>
      </c>
      <c r="U168" s="46" t="str">
        <f>IFERROR(VLOOKUP($A167,'XI-MARKS-DB'!$A$1:$BY$184,63),"")</f>
        <v/>
      </c>
      <c r="V168" s="103"/>
      <c r="W168" s="103"/>
    </row>
    <row r="169" spans="1:23" x14ac:dyDescent="0.3">
      <c r="A169" s="103" t="str">
        <f>IF(COUNTA('XI-MARKS-DB'!$C$3:$C$277)&gt;A167,A167+1,"")</f>
        <v/>
      </c>
      <c r="B169" s="103" t="str">
        <f>IFERROR(VLOOKUP($A169,'XI-MARKS-DB'!$A$1:$BY$184,3)&amp;" ("&amp;VLOOKUP($A169,'XI-MARKS-DB'!$A$1:$BY$184,2)&amp;")","")</f>
        <v/>
      </c>
      <c r="C169" s="46" t="str">
        <f>IFERROR(VLOOKUP($A169,'XI-MARKS-DB'!$A$1:$BY$184,7),"")</f>
        <v/>
      </c>
      <c r="D169" s="104" t="str">
        <f t="shared" ref="D169" si="164">IF($D170="","",$F$1)</f>
        <v/>
      </c>
      <c r="E169" s="104"/>
      <c r="F169" s="104"/>
      <c r="G169" s="104" t="str">
        <f t="shared" ref="G169" si="165">IF($G170="","",$I$1)</f>
        <v/>
      </c>
      <c r="H169" s="104"/>
      <c r="I169" s="104"/>
      <c r="J169" s="104" t="str">
        <f>IFERROR(VLOOKUP($A169,'XI-MARKS-DB'!$A$1:$BY$184,26),"")</f>
        <v/>
      </c>
      <c r="K169" s="104"/>
      <c r="L169" s="104"/>
      <c r="M169" s="104" t="str">
        <f>IFERROR(VLOOKUP($A169,'XI-MARKS-DB'!$A$1:$BY$184,36),"")</f>
        <v/>
      </c>
      <c r="N169" s="104"/>
      <c r="O169" s="104"/>
      <c r="P169" s="104" t="str">
        <f>IFERROR(VLOOKUP($A169,'XI-MARKS-DB'!$A$1:$BY$184,46),"")</f>
        <v/>
      </c>
      <c r="Q169" s="104"/>
      <c r="R169" s="104"/>
      <c r="S169" s="104" t="str">
        <f>IFERROR(IF((VLOOKUP($A169,'XI-MARKS-DB'!$A$1:$BY$184,56))=0,"",VLOOKUP($A169,'XI-MARKS-DB'!$A$1:$BY$184,56)),"")</f>
        <v/>
      </c>
      <c r="T169" s="104"/>
      <c r="U169" s="104"/>
      <c r="V169" s="103" t="str">
        <f>IFERROR(VLOOKUP($A169,'XI-MARKS-DB'!$A$1:$BY$184,66),"")</f>
        <v/>
      </c>
      <c r="W169" s="103" t="str">
        <f>IFERROR(VLOOKUP($A169,'XI-MARKS-DB'!$A$1:$BY$184,69),"")</f>
        <v/>
      </c>
    </row>
    <row r="170" spans="1:23" x14ac:dyDescent="0.3">
      <c r="A170" s="103"/>
      <c r="B170" s="103"/>
      <c r="C170" s="46" t="str">
        <f>IFERROR(VLOOKUP($A169,'XI-MARKS-DB'!$A$1:$BY$184,4),"")</f>
        <v/>
      </c>
      <c r="D170" s="46" t="str">
        <f>IFERROR(VLOOKUP($A169,'XI-MARKS-DB'!$A$1:$BY$184,10),"")</f>
        <v/>
      </c>
      <c r="E170" s="46" t="str">
        <f>IFERROR(VLOOKUP($A169,'XI-MARKS-DB'!$A$1:$BY$184,12),"")</f>
        <v/>
      </c>
      <c r="F170" s="46" t="str">
        <f>IFERROR(VLOOKUP($A169,'XI-MARKS-DB'!$A$1:$BY$184,14),"")</f>
        <v/>
      </c>
      <c r="G170" s="46" t="str">
        <f>IFERROR(VLOOKUP($A169,'XI-MARKS-DB'!$A$1:$BY$184,19),"")</f>
        <v/>
      </c>
      <c r="H170" s="46" t="str">
        <f>IFERROR(VLOOKUP($A169,'XI-MARKS-DB'!$A$1:$BY$184,21),"")</f>
        <v/>
      </c>
      <c r="I170" s="46" t="str">
        <f>IFERROR(VLOOKUP($A169,'XI-MARKS-DB'!$A$1:$BY$184,23),"")</f>
        <v/>
      </c>
      <c r="J170" s="46" t="str">
        <f>IFERROR(VLOOKUP($A169,'XI-MARKS-DB'!$A$1:$BY$184,29),"")</f>
        <v/>
      </c>
      <c r="K170" s="46" t="str">
        <f>IFERROR(VLOOKUP($A169,'XI-MARKS-DB'!$A$1:$BY$184,31),"")</f>
        <v/>
      </c>
      <c r="L170" s="46" t="str">
        <f>IFERROR(VLOOKUP($A169,'XI-MARKS-DB'!$A$1:$BY$184,33),"")</f>
        <v/>
      </c>
      <c r="M170" s="46" t="str">
        <f>IFERROR(VLOOKUP($A169,'XI-MARKS-DB'!$A$1:$BY$184,39),"")</f>
        <v/>
      </c>
      <c r="N170" s="46" t="str">
        <f>IFERROR(VLOOKUP($A169,'XI-MARKS-DB'!$A$1:$BY$184,41),"")</f>
        <v/>
      </c>
      <c r="O170" s="46" t="str">
        <f>IFERROR(VLOOKUP($A169,'XI-MARKS-DB'!$A$1:$BY$184,43),"")</f>
        <v/>
      </c>
      <c r="P170" s="46" t="str">
        <f>IFERROR(VLOOKUP($A169,'XI-MARKS-DB'!$A$1:$BY$184,49),"")</f>
        <v/>
      </c>
      <c r="Q170" s="46" t="str">
        <f>IFERROR(VLOOKUP($A169,'XI-MARKS-DB'!$A$1:$BY$184,51),"")</f>
        <v/>
      </c>
      <c r="R170" s="46" t="str">
        <f>IFERROR(VLOOKUP($A169,'XI-MARKS-DB'!$A$1:$BY$184,53),"")</f>
        <v/>
      </c>
      <c r="S170" s="46" t="str">
        <f>IFERROR(IF((VLOOKUP($A169,'XI-MARKS-DB'!$A$1:$BY$184,59))=0,"",VLOOKUP($A169,'XI-MARKS-DB'!$A$1:$BY$184,59)),"")</f>
        <v/>
      </c>
      <c r="T170" s="46" t="str">
        <f>IFERROR(IF((VLOOKUP($A169,'XI-MARKS-DB'!$A$1:$BY$184,61))=0,"",VLOOKUP($A169,'XI-MARKS-DB'!$A$1:$BY$184,61)),"")</f>
        <v/>
      </c>
      <c r="U170" s="46" t="str">
        <f>IFERROR(VLOOKUP($A169,'XI-MARKS-DB'!$A$1:$BY$184,63),"")</f>
        <v/>
      </c>
      <c r="V170" s="103"/>
      <c r="W170" s="103"/>
    </row>
    <row r="171" spans="1:23" x14ac:dyDescent="0.3">
      <c r="A171" s="103" t="str">
        <f>IF(COUNTA('XI-MARKS-DB'!$C$3:$C$277)&gt;A169,A169+1,"")</f>
        <v/>
      </c>
      <c r="B171" s="103" t="str">
        <f>IFERROR(VLOOKUP($A171,'XI-MARKS-DB'!$A$1:$BY$184,3)&amp;" ("&amp;VLOOKUP($A171,'XI-MARKS-DB'!$A$1:$BY$184,2)&amp;")","")</f>
        <v/>
      </c>
      <c r="C171" s="46" t="str">
        <f>IFERROR(VLOOKUP($A171,'XI-MARKS-DB'!$A$1:$BY$184,7),"")</f>
        <v/>
      </c>
      <c r="D171" s="104" t="str">
        <f t="shared" ref="D171" si="166">IF($D172="","",$F$1)</f>
        <v/>
      </c>
      <c r="E171" s="104"/>
      <c r="F171" s="104"/>
      <c r="G171" s="104" t="str">
        <f t="shared" ref="G171" si="167">IF($G172="","",$I$1)</f>
        <v/>
      </c>
      <c r="H171" s="104"/>
      <c r="I171" s="104"/>
      <c r="J171" s="104" t="str">
        <f>IFERROR(VLOOKUP($A171,'XI-MARKS-DB'!$A$1:$BY$184,26),"")</f>
        <v/>
      </c>
      <c r="K171" s="104"/>
      <c r="L171" s="104"/>
      <c r="M171" s="104" t="str">
        <f>IFERROR(VLOOKUP($A171,'XI-MARKS-DB'!$A$1:$BY$184,36),"")</f>
        <v/>
      </c>
      <c r="N171" s="104"/>
      <c r="O171" s="104"/>
      <c r="P171" s="104" t="str">
        <f>IFERROR(VLOOKUP($A171,'XI-MARKS-DB'!$A$1:$BY$184,46),"")</f>
        <v/>
      </c>
      <c r="Q171" s="104"/>
      <c r="R171" s="104"/>
      <c r="S171" s="104" t="str">
        <f>IFERROR(IF((VLOOKUP($A171,'XI-MARKS-DB'!$A$1:$BY$184,56))=0,"",VLOOKUP($A171,'XI-MARKS-DB'!$A$1:$BY$184,56)),"")</f>
        <v/>
      </c>
      <c r="T171" s="104"/>
      <c r="U171" s="104"/>
      <c r="V171" s="103" t="str">
        <f>IFERROR(VLOOKUP($A171,'XI-MARKS-DB'!$A$1:$BY$184,66),"")</f>
        <v/>
      </c>
      <c r="W171" s="103" t="str">
        <f>IFERROR(VLOOKUP($A171,'XI-MARKS-DB'!$A$1:$BY$184,69),"")</f>
        <v/>
      </c>
    </row>
    <row r="172" spans="1:23" x14ac:dyDescent="0.3">
      <c r="A172" s="103"/>
      <c r="B172" s="103"/>
      <c r="C172" s="46" t="str">
        <f>IFERROR(VLOOKUP($A171,'XI-MARKS-DB'!$A$1:$BY$184,4),"")</f>
        <v/>
      </c>
      <c r="D172" s="46" t="str">
        <f>IFERROR(VLOOKUP($A171,'XI-MARKS-DB'!$A$1:$BY$184,10),"")</f>
        <v/>
      </c>
      <c r="E172" s="46" t="str">
        <f>IFERROR(VLOOKUP($A171,'XI-MARKS-DB'!$A$1:$BY$184,12),"")</f>
        <v/>
      </c>
      <c r="F172" s="46" t="str">
        <f>IFERROR(VLOOKUP($A171,'XI-MARKS-DB'!$A$1:$BY$184,14),"")</f>
        <v/>
      </c>
      <c r="G172" s="46" t="str">
        <f>IFERROR(VLOOKUP($A171,'XI-MARKS-DB'!$A$1:$BY$184,19),"")</f>
        <v/>
      </c>
      <c r="H172" s="46" t="str">
        <f>IFERROR(VLOOKUP($A171,'XI-MARKS-DB'!$A$1:$BY$184,21),"")</f>
        <v/>
      </c>
      <c r="I172" s="46" t="str">
        <f>IFERROR(VLOOKUP($A171,'XI-MARKS-DB'!$A$1:$BY$184,23),"")</f>
        <v/>
      </c>
      <c r="J172" s="46" t="str">
        <f>IFERROR(VLOOKUP($A171,'XI-MARKS-DB'!$A$1:$BY$184,29),"")</f>
        <v/>
      </c>
      <c r="K172" s="46" t="str">
        <f>IFERROR(VLOOKUP($A171,'XI-MARKS-DB'!$A$1:$BY$184,31),"")</f>
        <v/>
      </c>
      <c r="L172" s="46" t="str">
        <f>IFERROR(VLOOKUP($A171,'XI-MARKS-DB'!$A$1:$BY$184,33),"")</f>
        <v/>
      </c>
      <c r="M172" s="46" t="str">
        <f>IFERROR(VLOOKUP($A171,'XI-MARKS-DB'!$A$1:$BY$184,39),"")</f>
        <v/>
      </c>
      <c r="N172" s="46" t="str">
        <f>IFERROR(VLOOKUP($A171,'XI-MARKS-DB'!$A$1:$BY$184,41),"")</f>
        <v/>
      </c>
      <c r="O172" s="46" t="str">
        <f>IFERROR(VLOOKUP($A171,'XI-MARKS-DB'!$A$1:$BY$184,43),"")</f>
        <v/>
      </c>
      <c r="P172" s="46" t="str">
        <f>IFERROR(VLOOKUP($A171,'XI-MARKS-DB'!$A$1:$BY$184,49),"")</f>
        <v/>
      </c>
      <c r="Q172" s="46" t="str">
        <f>IFERROR(VLOOKUP($A171,'XI-MARKS-DB'!$A$1:$BY$184,51),"")</f>
        <v/>
      </c>
      <c r="R172" s="46" t="str">
        <f>IFERROR(VLOOKUP($A171,'XI-MARKS-DB'!$A$1:$BY$184,53),"")</f>
        <v/>
      </c>
      <c r="S172" s="46" t="str">
        <f>IFERROR(IF((VLOOKUP($A171,'XI-MARKS-DB'!$A$1:$BY$184,59))=0,"",VLOOKUP($A171,'XI-MARKS-DB'!$A$1:$BY$184,59)),"")</f>
        <v/>
      </c>
      <c r="T172" s="46" t="str">
        <f>IFERROR(IF((VLOOKUP($A171,'XI-MARKS-DB'!$A$1:$BY$184,61))=0,"",VLOOKUP($A171,'XI-MARKS-DB'!$A$1:$BY$184,61)),"")</f>
        <v/>
      </c>
      <c r="U172" s="46" t="str">
        <f>IFERROR(VLOOKUP($A171,'XI-MARKS-DB'!$A$1:$BY$184,63),"")</f>
        <v/>
      </c>
      <c r="V172" s="103"/>
      <c r="W172" s="103"/>
    </row>
    <row r="173" spans="1:23" x14ac:dyDescent="0.3">
      <c r="A173" s="103" t="str">
        <f>IF(COUNTA('XI-MARKS-DB'!$C$3:$C$277)&gt;A171,A171+1,"")</f>
        <v/>
      </c>
      <c r="B173" s="103" t="str">
        <f>IFERROR(VLOOKUP($A173,'XI-MARKS-DB'!$A$1:$BY$184,3)&amp;" ("&amp;VLOOKUP($A173,'XI-MARKS-DB'!$A$1:$BY$184,2)&amp;")","")</f>
        <v/>
      </c>
      <c r="C173" s="46" t="str">
        <f>IFERROR(VLOOKUP($A173,'XI-MARKS-DB'!$A$1:$BY$184,7),"")</f>
        <v/>
      </c>
      <c r="D173" s="104" t="str">
        <f t="shared" ref="D173" si="168">IF($D174="","",$F$1)</f>
        <v/>
      </c>
      <c r="E173" s="104"/>
      <c r="F173" s="104"/>
      <c r="G173" s="104" t="str">
        <f t="shared" ref="G173" si="169">IF($G174="","",$I$1)</f>
        <v/>
      </c>
      <c r="H173" s="104"/>
      <c r="I173" s="104"/>
      <c r="J173" s="104" t="str">
        <f>IFERROR(VLOOKUP($A173,'XI-MARKS-DB'!$A$1:$BY$184,26),"")</f>
        <v/>
      </c>
      <c r="K173" s="104"/>
      <c r="L173" s="104"/>
      <c r="M173" s="104" t="str">
        <f>IFERROR(VLOOKUP($A173,'XI-MARKS-DB'!$A$1:$BY$184,36),"")</f>
        <v/>
      </c>
      <c r="N173" s="104"/>
      <c r="O173" s="104"/>
      <c r="P173" s="104" t="str">
        <f>IFERROR(VLOOKUP($A173,'XI-MARKS-DB'!$A$1:$BY$184,46),"")</f>
        <v/>
      </c>
      <c r="Q173" s="104"/>
      <c r="R173" s="104"/>
      <c r="S173" s="104" t="str">
        <f>IFERROR(IF((VLOOKUP($A173,'XI-MARKS-DB'!$A$1:$BY$184,56))=0,"",VLOOKUP($A173,'XI-MARKS-DB'!$A$1:$BY$184,56)),"")</f>
        <v/>
      </c>
      <c r="T173" s="104"/>
      <c r="U173" s="104"/>
      <c r="V173" s="103" t="str">
        <f>IFERROR(VLOOKUP($A173,'XI-MARKS-DB'!$A$1:$BY$184,66),"")</f>
        <v/>
      </c>
      <c r="W173" s="103" t="str">
        <f>IFERROR(VLOOKUP($A173,'XI-MARKS-DB'!$A$1:$BY$184,69),"")</f>
        <v/>
      </c>
    </row>
    <row r="174" spans="1:23" x14ac:dyDescent="0.3">
      <c r="A174" s="103"/>
      <c r="B174" s="103"/>
      <c r="C174" s="46" t="str">
        <f>IFERROR(VLOOKUP($A173,'XI-MARKS-DB'!$A$1:$BY$184,4),"")</f>
        <v/>
      </c>
      <c r="D174" s="46" t="str">
        <f>IFERROR(VLOOKUP($A173,'XI-MARKS-DB'!$A$1:$BY$184,10),"")</f>
        <v/>
      </c>
      <c r="E174" s="46" t="str">
        <f>IFERROR(VLOOKUP($A173,'XI-MARKS-DB'!$A$1:$BY$184,12),"")</f>
        <v/>
      </c>
      <c r="F174" s="46" t="str">
        <f>IFERROR(VLOOKUP($A173,'XI-MARKS-DB'!$A$1:$BY$184,14),"")</f>
        <v/>
      </c>
      <c r="G174" s="46" t="str">
        <f>IFERROR(VLOOKUP($A173,'XI-MARKS-DB'!$A$1:$BY$184,19),"")</f>
        <v/>
      </c>
      <c r="H174" s="46" t="str">
        <f>IFERROR(VLOOKUP($A173,'XI-MARKS-DB'!$A$1:$BY$184,21),"")</f>
        <v/>
      </c>
      <c r="I174" s="46" t="str">
        <f>IFERROR(VLOOKUP($A173,'XI-MARKS-DB'!$A$1:$BY$184,23),"")</f>
        <v/>
      </c>
      <c r="J174" s="46" t="str">
        <f>IFERROR(VLOOKUP($A173,'XI-MARKS-DB'!$A$1:$BY$184,29),"")</f>
        <v/>
      </c>
      <c r="K174" s="46" t="str">
        <f>IFERROR(VLOOKUP($A173,'XI-MARKS-DB'!$A$1:$BY$184,31),"")</f>
        <v/>
      </c>
      <c r="L174" s="46" t="str">
        <f>IFERROR(VLOOKUP($A173,'XI-MARKS-DB'!$A$1:$BY$184,33),"")</f>
        <v/>
      </c>
      <c r="M174" s="46" t="str">
        <f>IFERROR(VLOOKUP($A173,'XI-MARKS-DB'!$A$1:$BY$184,39),"")</f>
        <v/>
      </c>
      <c r="N174" s="46" t="str">
        <f>IFERROR(VLOOKUP($A173,'XI-MARKS-DB'!$A$1:$BY$184,41),"")</f>
        <v/>
      </c>
      <c r="O174" s="46" t="str">
        <f>IFERROR(VLOOKUP($A173,'XI-MARKS-DB'!$A$1:$BY$184,43),"")</f>
        <v/>
      </c>
      <c r="P174" s="46" t="str">
        <f>IFERROR(VLOOKUP($A173,'XI-MARKS-DB'!$A$1:$BY$184,49),"")</f>
        <v/>
      </c>
      <c r="Q174" s="46" t="str">
        <f>IFERROR(VLOOKUP($A173,'XI-MARKS-DB'!$A$1:$BY$184,51),"")</f>
        <v/>
      </c>
      <c r="R174" s="46" t="str">
        <f>IFERROR(VLOOKUP($A173,'XI-MARKS-DB'!$A$1:$BY$184,53),"")</f>
        <v/>
      </c>
      <c r="S174" s="46" t="str">
        <f>IFERROR(IF((VLOOKUP($A173,'XI-MARKS-DB'!$A$1:$BY$184,59))=0,"",VLOOKUP($A173,'XI-MARKS-DB'!$A$1:$BY$184,59)),"")</f>
        <v/>
      </c>
      <c r="T174" s="46" t="str">
        <f>IFERROR(IF((VLOOKUP($A173,'XI-MARKS-DB'!$A$1:$BY$184,61))=0,"",VLOOKUP($A173,'XI-MARKS-DB'!$A$1:$BY$184,61)),"")</f>
        <v/>
      </c>
      <c r="U174" s="46" t="str">
        <f>IFERROR(VLOOKUP($A173,'XI-MARKS-DB'!$A$1:$BY$184,63),"")</f>
        <v/>
      </c>
      <c r="V174" s="103"/>
      <c r="W174" s="103"/>
    </row>
    <row r="175" spans="1:23" x14ac:dyDescent="0.3">
      <c r="A175" s="103" t="str">
        <f>IF(COUNTA('XI-MARKS-DB'!$C$3:$C$277)&gt;A173,A173+1,"")</f>
        <v/>
      </c>
      <c r="B175" s="103" t="str">
        <f>IFERROR(VLOOKUP($A175,'XI-MARKS-DB'!$A$1:$BY$184,3)&amp;" ("&amp;VLOOKUP($A175,'XI-MARKS-DB'!$A$1:$BY$184,2)&amp;")","")</f>
        <v/>
      </c>
      <c r="C175" s="46" t="str">
        <f>IFERROR(VLOOKUP($A175,'XI-MARKS-DB'!$A$1:$BY$184,7),"")</f>
        <v/>
      </c>
      <c r="D175" s="104" t="str">
        <f t="shared" ref="D175" si="170">IF($D176="","",$F$1)</f>
        <v/>
      </c>
      <c r="E175" s="104"/>
      <c r="F175" s="104"/>
      <c r="G175" s="104" t="str">
        <f t="shared" ref="G175" si="171">IF($G176="","",$I$1)</f>
        <v/>
      </c>
      <c r="H175" s="104"/>
      <c r="I175" s="104"/>
      <c r="J175" s="104" t="str">
        <f>IFERROR(VLOOKUP($A175,'XI-MARKS-DB'!$A$1:$BY$184,26),"")</f>
        <v/>
      </c>
      <c r="K175" s="104"/>
      <c r="L175" s="104"/>
      <c r="M175" s="104" t="str">
        <f>IFERROR(VLOOKUP($A175,'XI-MARKS-DB'!$A$1:$BY$184,36),"")</f>
        <v/>
      </c>
      <c r="N175" s="104"/>
      <c r="O175" s="104"/>
      <c r="P175" s="104" t="str">
        <f>IFERROR(VLOOKUP($A175,'XI-MARKS-DB'!$A$1:$BY$184,46),"")</f>
        <v/>
      </c>
      <c r="Q175" s="104"/>
      <c r="R175" s="104"/>
      <c r="S175" s="104" t="str">
        <f>IFERROR(IF((VLOOKUP($A175,'XI-MARKS-DB'!$A$1:$BY$184,56))=0,"",VLOOKUP($A175,'XI-MARKS-DB'!$A$1:$BY$184,56)),"")</f>
        <v/>
      </c>
      <c r="T175" s="104"/>
      <c r="U175" s="104"/>
      <c r="V175" s="103" t="str">
        <f>IFERROR(VLOOKUP($A175,'XI-MARKS-DB'!$A$1:$BY$184,66),"")</f>
        <v/>
      </c>
      <c r="W175" s="103" t="str">
        <f>IFERROR(VLOOKUP($A175,'XI-MARKS-DB'!$A$1:$BY$184,69),"")</f>
        <v/>
      </c>
    </row>
    <row r="176" spans="1:23" x14ac:dyDescent="0.3">
      <c r="A176" s="103"/>
      <c r="B176" s="103"/>
      <c r="C176" s="46" t="str">
        <f>IFERROR(VLOOKUP($A175,'XI-MARKS-DB'!$A$1:$BY$184,4),"")</f>
        <v/>
      </c>
      <c r="D176" s="46" t="str">
        <f>IFERROR(VLOOKUP($A175,'XI-MARKS-DB'!$A$1:$BY$184,10),"")</f>
        <v/>
      </c>
      <c r="E176" s="46" t="str">
        <f>IFERROR(VLOOKUP($A175,'XI-MARKS-DB'!$A$1:$BY$184,12),"")</f>
        <v/>
      </c>
      <c r="F176" s="46" t="str">
        <f>IFERROR(VLOOKUP($A175,'XI-MARKS-DB'!$A$1:$BY$184,14),"")</f>
        <v/>
      </c>
      <c r="G176" s="46" t="str">
        <f>IFERROR(VLOOKUP($A175,'XI-MARKS-DB'!$A$1:$BY$184,19),"")</f>
        <v/>
      </c>
      <c r="H176" s="46" t="str">
        <f>IFERROR(VLOOKUP($A175,'XI-MARKS-DB'!$A$1:$BY$184,21),"")</f>
        <v/>
      </c>
      <c r="I176" s="46" t="str">
        <f>IFERROR(VLOOKUP($A175,'XI-MARKS-DB'!$A$1:$BY$184,23),"")</f>
        <v/>
      </c>
      <c r="J176" s="46" t="str">
        <f>IFERROR(VLOOKUP($A175,'XI-MARKS-DB'!$A$1:$BY$184,29),"")</f>
        <v/>
      </c>
      <c r="K176" s="46" t="str">
        <f>IFERROR(VLOOKUP($A175,'XI-MARKS-DB'!$A$1:$BY$184,31),"")</f>
        <v/>
      </c>
      <c r="L176" s="46" t="str">
        <f>IFERROR(VLOOKUP($A175,'XI-MARKS-DB'!$A$1:$BY$184,33),"")</f>
        <v/>
      </c>
      <c r="M176" s="46" t="str">
        <f>IFERROR(VLOOKUP($A175,'XI-MARKS-DB'!$A$1:$BY$184,39),"")</f>
        <v/>
      </c>
      <c r="N176" s="46" t="str">
        <f>IFERROR(VLOOKUP($A175,'XI-MARKS-DB'!$A$1:$BY$184,41),"")</f>
        <v/>
      </c>
      <c r="O176" s="46" t="str">
        <f>IFERROR(VLOOKUP($A175,'XI-MARKS-DB'!$A$1:$BY$184,43),"")</f>
        <v/>
      </c>
      <c r="P176" s="46" t="str">
        <f>IFERROR(VLOOKUP($A175,'XI-MARKS-DB'!$A$1:$BY$184,49),"")</f>
        <v/>
      </c>
      <c r="Q176" s="46" t="str">
        <f>IFERROR(VLOOKUP($A175,'XI-MARKS-DB'!$A$1:$BY$184,51),"")</f>
        <v/>
      </c>
      <c r="R176" s="46" t="str">
        <f>IFERROR(VLOOKUP($A175,'XI-MARKS-DB'!$A$1:$BY$184,53),"")</f>
        <v/>
      </c>
      <c r="S176" s="46" t="str">
        <f>IFERROR(IF((VLOOKUP($A175,'XI-MARKS-DB'!$A$1:$BY$184,59))=0,"",VLOOKUP($A175,'XI-MARKS-DB'!$A$1:$BY$184,59)),"")</f>
        <v/>
      </c>
      <c r="T176" s="46" t="str">
        <f>IFERROR(IF((VLOOKUP($A175,'XI-MARKS-DB'!$A$1:$BY$184,61))=0,"",VLOOKUP($A175,'XI-MARKS-DB'!$A$1:$BY$184,61)),"")</f>
        <v/>
      </c>
      <c r="U176" s="46" t="str">
        <f>IFERROR(VLOOKUP($A175,'XI-MARKS-DB'!$A$1:$BY$184,63),"")</f>
        <v/>
      </c>
      <c r="V176" s="103"/>
      <c r="W176" s="103"/>
    </row>
    <row r="177" spans="1:23" x14ac:dyDescent="0.3">
      <c r="A177" s="103" t="str">
        <f>IF(COUNTA('XI-MARKS-DB'!$C$3:$C$277)&gt;A175,A175+1,"")</f>
        <v/>
      </c>
      <c r="B177" s="103" t="str">
        <f>IFERROR(VLOOKUP($A177,'XI-MARKS-DB'!$A$1:$BY$184,3)&amp;" ("&amp;VLOOKUP($A177,'XI-MARKS-DB'!$A$1:$BY$184,2)&amp;")","")</f>
        <v/>
      </c>
      <c r="C177" s="46" t="str">
        <f>IFERROR(VLOOKUP($A177,'XI-MARKS-DB'!$A$1:$BY$184,7),"")</f>
        <v/>
      </c>
      <c r="D177" s="104" t="str">
        <f t="shared" ref="D177" si="172">IF($D178="","",$F$1)</f>
        <v/>
      </c>
      <c r="E177" s="104"/>
      <c r="F177" s="104"/>
      <c r="G177" s="104" t="str">
        <f t="shared" ref="G177" si="173">IF($G178="","",$I$1)</f>
        <v/>
      </c>
      <c r="H177" s="104"/>
      <c r="I177" s="104"/>
      <c r="J177" s="104" t="str">
        <f>IFERROR(VLOOKUP($A177,'XI-MARKS-DB'!$A$1:$BY$184,26),"")</f>
        <v/>
      </c>
      <c r="K177" s="104"/>
      <c r="L177" s="104"/>
      <c r="M177" s="104" t="str">
        <f>IFERROR(VLOOKUP($A177,'XI-MARKS-DB'!$A$1:$BY$184,36),"")</f>
        <v/>
      </c>
      <c r="N177" s="104"/>
      <c r="O177" s="104"/>
      <c r="P177" s="104" t="str">
        <f>IFERROR(VLOOKUP($A177,'XI-MARKS-DB'!$A$1:$BY$184,46),"")</f>
        <v/>
      </c>
      <c r="Q177" s="104"/>
      <c r="R177" s="104"/>
      <c r="S177" s="104" t="str">
        <f>IFERROR(IF((VLOOKUP($A177,'XI-MARKS-DB'!$A$1:$BY$184,56))=0,"",VLOOKUP($A177,'XI-MARKS-DB'!$A$1:$BY$184,56)),"")</f>
        <v/>
      </c>
      <c r="T177" s="104"/>
      <c r="U177" s="104"/>
      <c r="V177" s="103" t="str">
        <f>IFERROR(VLOOKUP($A177,'XI-MARKS-DB'!$A$1:$BY$184,66),"")</f>
        <v/>
      </c>
      <c r="W177" s="103" t="str">
        <f>IFERROR(VLOOKUP($A177,'XI-MARKS-DB'!$A$1:$BY$184,69),"")</f>
        <v/>
      </c>
    </row>
    <row r="178" spans="1:23" x14ac:dyDescent="0.3">
      <c r="A178" s="103"/>
      <c r="B178" s="103"/>
      <c r="C178" s="46" t="str">
        <f>IFERROR(VLOOKUP($A177,'XI-MARKS-DB'!$A$1:$BY$184,4),"")</f>
        <v/>
      </c>
      <c r="D178" s="46" t="str">
        <f>IFERROR(VLOOKUP($A177,'XI-MARKS-DB'!$A$1:$BY$184,10),"")</f>
        <v/>
      </c>
      <c r="E178" s="46" t="str">
        <f>IFERROR(VLOOKUP($A177,'XI-MARKS-DB'!$A$1:$BY$184,12),"")</f>
        <v/>
      </c>
      <c r="F178" s="46" t="str">
        <f>IFERROR(VLOOKUP($A177,'XI-MARKS-DB'!$A$1:$BY$184,14),"")</f>
        <v/>
      </c>
      <c r="G178" s="46" t="str">
        <f>IFERROR(VLOOKUP($A177,'XI-MARKS-DB'!$A$1:$BY$184,19),"")</f>
        <v/>
      </c>
      <c r="H178" s="46" t="str">
        <f>IFERROR(VLOOKUP($A177,'XI-MARKS-DB'!$A$1:$BY$184,21),"")</f>
        <v/>
      </c>
      <c r="I178" s="46" t="str">
        <f>IFERROR(VLOOKUP($A177,'XI-MARKS-DB'!$A$1:$BY$184,23),"")</f>
        <v/>
      </c>
      <c r="J178" s="46" t="str">
        <f>IFERROR(VLOOKUP($A177,'XI-MARKS-DB'!$A$1:$BY$184,29),"")</f>
        <v/>
      </c>
      <c r="K178" s="46" t="str">
        <f>IFERROR(VLOOKUP($A177,'XI-MARKS-DB'!$A$1:$BY$184,31),"")</f>
        <v/>
      </c>
      <c r="L178" s="46" t="str">
        <f>IFERROR(VLOOKUP($A177,'XI-MARKS-DB'!$A$1:$BY$184,33),"")</f>
        <v/>
      </c>
      <c r="M178" s="46" t="str">
        <f>IFERROR(VLOOKUP($A177,'XI-MARKS-DB'!$A$1:$BY$184,39),"")</f>
        <v/>
      </c>
      <c r="N178" s="46" t="str">
        <f>IFERROR(VLOOKUP($A177,'XI-MARKS-DB'!$A$1:$BY$184,41),"")</f>
        <v/>
      </c>
      <c r="O178" s="46" t="str">
        <f>IFERROR(VLOOKUP($A177,'XI-MARKS-DB'!$A$1:$BY$184,43),"")</f>
        <v/>
      </c>
      <c r="P178" s="46" t="str">
        <f>IFERROR(VLOOKUP($A177,'XI-MARKS-DB'!$A$1:$BY$184,49),"")</f>
        <v/>
      </c>
      <c r="Q178" s="46" t="str">
        <f>IFERROR(VLOOKUP($A177,'XI-MARKS-DB'!$A$1:$BY$184,51),"")</f>
        <v/>
      </c>
      <c r="R178" s="46" t="str">
        <f>IFERROR(VLOOKUP($A177,'XI-MARKS-DB'!$A$1:$BY$184,53),"")</f>
        <v/>
      </c>
      <c r="S178" s="46" t="str">
        <f>IFERROR(IF((VLOOKUP($A177,'XI-MARKS-DB'!$A$1:$BY$184,59))=0,"",VLOOKUP($A177,'XI-MARKS-DB'!$A$1:$BY$184,59)),"")</f>
        <v/>
      </c>
      <c r="T178" s="46" t="str">
        <f>IFERROR(IF((VLOOKUP($A177,'XI-MARKS-DB'!$A$1:$BY$184,61))=0,"",VLOOKUP($A177,'XI-MARKS-DB'!$A$1:$BY$184,61)),"")</f>
        <v/>
      </c>
      <c r="U178" s="46" t="str">
        <f>IFERROR(VLOOKUP($A177,'XI-MARKS-DB'!$A$1:$BY$184,63),"")</f>
        <v/>
      </c>
      <c r="V178" s="103"/>
      <c r="W178" s="103"/>
    </row>
    <row r="179" spans="1:23" x14ac:dyDescent="0.3">
      <c r="A179" s="103" t="str">
        <f>IF(COUNTA('XI-MARKS-DB'!$C$3:$C$277)&gt;A177,A177+1,"")</f>
        <v/>
      </c>
      <c r="B179" s="103" t="str">
        <f>IFERROR(VLOOKUP($A179,'XI-MARKS-DB'!$A$1:$BY$184,3)&amp;" ("&amp;VLOOKUP($A179,'XI-MARKS-DB'!$A$1:$BY$184,2)&amp;")","")</f>
        <v/>
      </c>
      <c r="C179" s="46" t="str">
        <f>IFERROR(VLOOKUP($A179,'XI-MARKS-DB'!$A$1:$BY$184,7),"")</f>
        <v/>
      </c>
      <c r="D179" s="104" t="str">
        <f t="shared" ref="D179" si="174">IF($D180="","",$F$1)</f>
        <v/>
      </c>
      <c r="E179" s="104"/>
      <c r="F179" s="104"/>
      <c r="G179" s="104" t="str">
        <f t="shared" ref="G179" si="175">IF($G180="","",$I$1)</f>
        <v/>
      </c>
      <c r="H179" s="104"/>
      <c r="I179" s="104"/>
      <c r="J179" s="104" t="str">
        <f>IFERROR(VLOOKUP($A179,'XI-MARKS-DB'!$A$1:$BY$184,26),"")</f>
        <v/>
      </c>
      <c r="K179" s="104"/>
      <c r="L179" s="104"/>
      <c r="M179" s="104" t="str">
        <f>IFERROR(VLOOKUP($A179,'XI-MARKS-DB'!$A$1:$BY$184,36),"")</f>
        <v/>
      </c>
      <c r="N179" s="104"/>
      <c r="O179" s="104"/>
      <c r="P179" s="104" t="str">
        <f>IFERROR(VLOOKUP($A179,'XI-MARKS-DB'!$A$1:$BY$184,46),"")</f>
        <v/>
      </c>
      <c r="Q179" s="104"/>
      <c r="R179" s="104"/>
      <c r="S179" s="104" t="str">
        <f>IFERROR(IF((VLOOKUP($A179,'XI-MARKS-DB'!$A$1:$BY$184,56))=0,"",VLOOKUP($A179,'XI-MARKS-DB'!$A$1:$BY$184,56)),"")</f>
        <v/>
      </c>
      <c r="T179" s="104"/>
      <c r="U179" s="104"/>
      <c r="V179" s="103" t="str">
        <f>IFERROR(VLOOKUP($A179,'XI-MARKS-DB'!$A$1:$BY$184,66),"")</f>
        <v/>
      </c>
      <c r="W179" s="103" t="str">
        <f>IFERROR(VLOOKUP($A179,'XI-MARKS-DB'!$A$1:$BY$184,69),"")</f>
        <v/>
      </c>
    </row>
    <row r="180" spans="1:23" x14ac:dyDescent="0.3">
      <c r="A180" s="103"/>
      <c r="B180" s="103"/>
      <c r="C180" s="46" t="str">
        <f>IFERROR(VLOOKUP($A179,'XI-MARKS-DB'!$A$1:$BY$184,4),"")</f>
        <v/>
      </c>
      <c r="D180" s="46" t="str">
        <f>IFERROR(VLOOKUP($A179,'XI-MARKS-DB'!$A$1:$BY$184,10),"")</f>
        <v/>
      </c>
      <c r="E180" s="46" t="str">
        <f>IFERROR(VLOOKUP($A179,'XI-MARKS-DB'!$A$1:$BY$184,12),"")</f>
        <v/>
      </c>
      <c r="F180" s="46" t="str">
        <f>IFERROR(VLOOKUP($A179,'XI-MARKS-DB'!$A$1:$BY$184,14),"")</f>
        <v/>
      </c>
      <c r="G180" s="46" t="str">
        <f>IFERROR(VLOOKUP($A179,'XI-MARKS-DB'!$A$1:$BY$184,19),"")</f>
        <v/>
      </c>
      <c r="H180" s="46" t="str">
        <f>IFERROR(VLOOKUP($A179,'XI-MARKS-DB'!$A$1:$BY$184,21),"")</f>
        <v/>
      </c>
      <c r="I180" s="46" t="str">
        <f>IFERROR(VLOOKUP($A179,'XI-MARKS-DB'!$A$1:$BY$184,23),"")</f>
        <v/>
      </c>
      <c r="J180" s="46" t="str">
        <f>IFERROR(VLOOKUP($A179,'XI-MARKS-DB'!$A$1:$BY$184,29),"")</f>
        <v/>
      </c>
      <c r="K180" s="46" t="str">
        <f>IFERROR(VLOOKUP($A179,'XI-MARKS-DB'!$A$1:$BY$184,31),"")</f>
        <v/>
      </c>
      <c r="L180" s="46" t="str">
        <f>IFERROR(VLOOKUP($A179,'XI-MARKS-DB'!$A$1:$BY$184,33),"")</f>
        <v/>
      </c>
      <c r="M180" s="46" t="str">
        <f>IFERROR(VLOOKUP($A179,'XI-MARKS-DB'!$A$1:$BY$184,39),"")</f>
        <v/>
      </c>
      <c r="N180" s="46" t="str">
        <f>IFERROR(VLOOKUP($A179,'XI-MARKS-DB'!$A$1:$BY$184,41),"")</f>
        <v/>
      </c>
      <c r="O180" s="46" t="str">
        <f>IFERROR(VLOOKUP($A179,'XI-MARKS-DB'!$A$1:$BY$184,43),"")</f>
        <v/>
      </c>
      <c r="P180" s="46" t="str">
        <f>IFERROR(VLOOKUP($A179,'XI-MARKS-DB'!$A$1:$BY$184,49),"")</f>
        <v/>
      </c>
      <c r="Q180" s="46" t="str">
        <f>IFERROR(VLOOKUP($A179,'XI-MARKS-DB'!$A$1:$BY$184,51),"")</f>
        <v/>
      </c>
      <c r="R180" s="46" t="str">
        <f>IFERROR(VLOOKUP($A179,'XI-MARKS-DB'!$A$1:$BY$184,53),"")</f>
        <v/>
      </c>
      <c r="S180" s="46" t="str">
        <f>IFERROR(IF((VLOOKUP($A179,'XI-MARKS-DB'!$A$1:$BY$184,59))=0,"",VLOOKUP($A179,'XI-MARKS-DB'!$A$1:$BY$184,59)),"")</f>
        <v/>
      </c>
      <c r="T180" s="46" t="str">
        <f>IFERROR(IF((VLOOKUP($A179,'XI-MARKS-DB'!$A$1:$BY$184,61))=0,"",VLOOKUP($A179,'XI-MARKS-DB'!$A$1:$BY$184,61)),"")</f>
        <v/>
      </c>
      <c r="U180" s="46" t="str">
        <f>IFERROR(VLOOKUP($A179,'XI-MARKS-DB'!$A$1:$BY$184,63),"")</f>
        <v/>
      </c>
      <c r="V180" s="103"/>
      <c r="W180" s="103"/>
    </row>
    <row r="181" spans="1:23" x14ac:dyDescent="0.3">
      <c r="A181" s="103" t="str">
        <f>IF(COUNTA('XI-MARKS-DB'!$C$3:$C$277)&gt;A179,A179+1,"")</f>
        <v/>
      </c>
      <c r="B181" s="103" t="str">
        <f>IFERROR(VLOOKUP($A181,'XI-MARKS-DB'!$A$1:$BY$184,3)&amp;" ("&amp;VLOOKUP($A181,'XI-MARKS-DB'!$A$1:$BY$184,2)&amp;")","")</f>
        <v/>
      </c>
      <c r="C181" s="46" t="str">
        <f>IFERROR(VLOOKUP($A181,'XI-MARKS-DB'!$A$1:$BY$184,7),"")</f>
        <v/>
      </c>
      <c r="D181" s="104" t="str">
        <f t="shared" ref="D181" si="176">IF($D182="","",$F$1)</f>
        <v/>
      </c>
      <c r="E181" s="104"/>
      <c r="F181" s="104"/>
      <c r="G181" s="104" t="str">
        <f t="shared" ref="G181" si="177">IF($G182="","",$I$1)</f>
        <v/>
      </c>
      <c r="H181" s="104"/>
      <c r="I181" s="104"/>
      <c r="J181" s="104" t="str">
        <f>IFERROR(VLOOKUP($A181,'XI-MARKS-DB'!$A$1:$BY$184,26),"")</f>
        <v/>
      </c>
      <c r="K181" s="104"/>
      <c r="L181" s="104"/>
      <c r="M181" s="104" t="str">
        <f>IFERROR(VLOOKUP($A181,'XI-MARKS-DB'!$A$1:$BY$184,36),"")</f>
        <v/>
      </c>
      <c r="N181" s="104"/>
      <c r="O181" s="104"/>
      <c r="P181" s="104" t="str">
        <f>IFERROR(VLOOKUP($A181,'XI-MARKS-DB'!$A$1:$BY$184,46),"")</f>
        <v/>
      </c>
      <c r="Q181" s="104"/>
      <c r="R181" s="104"/>
      <c r="S181" s="104" t="str">
        <f>IFERROR(IF((VLOOKUP($A181,'XI-MARKS-DB'!$A$1:$BY$184,56))=0,"",VLOOKUP($A181,'XI-MARKS-DB'!$A$1:$BY$184,56)),"")</f>
        <v/>
      </c>
      <c r="T181" s="104"/>
      <c r="U181" s="104"/>
      <c r="V181" s="103" t="str">
        <f>IFERROR(VLOOKUP($A181,'XI-MARKS-DB'!$A$1:$BY$184,66),"")</f>
        <v/>
      </c>
      <c r="W181" s="103" t="str">
        <f>IFERROR(VLOOKUP($A181,'XI-MARKS-DB'!$A$1:$BY$184,69),"")</f>
        <v/>
      </c>
    </row>
    <row r="182" spans="1:23" x14ac:dyDescent="0.3">
      <c r="A182" s="103"/>
      <c r="B182" s="103"/>
      <c r="C182" s="46" t="str">
        <f>IFERROR(VLOOKUP($A181,'XI-MARKS-DB'!$A$1:$BY$184,4),"")</f>
        <v/>
      </c>
      <c r="D182" s="46" t="str">
        <f>IFERROR(VLOOKUP($A181,'XI-MARKS-DB'!$A$1:$BY$184,10),"")</f>
        <v/>
      </c>
      <c r="E182" s="46" t="str">
        <f>IFERROR(VLOOKUP($A181,'XI-MARKS-DB'!$A$1:$BY$184,12),"")</f>
        <v/>
      </c>
      <c r="F182" s="46" t="str">
        <f>IFERROR(VLOOKUP($A181,'XI-MARKS-DB'!$A$1:$BY$184,14),"")</f>
        <v/>
      </c>
      <c r="G182" s="46" t="str">
        <f>IFERROR(VLOOKUP($A181,'XI-MARKS-DB'!$A$1:$BY$184,19),"")</f>
        <v/>
      </c>
      <c r="H182" s="46" t="str">
        <f>IFERROR(VLOOKUP($A181,'XI-MARKS-DB'!$A$1:$BY$184,21),"")</f>
        <v/>
      </c>
      <c r="I182" s="46" t="str">
        <f>IFERROR(VLOOKUP($A181,'XI-MARKS-DB'!$A$1:$BY$184,23),"")</f>
        <v/>
      </c>
      <c r="J182" s="46" t="str">
        <f>IFERROR(VLOOKUP($A181,'XI-MARKS-DB'!$A$1:$BY$184,29),"")</f>
        <v/>
      </c>
      <c r="K182" s="46" t="str">
        <f>IFERROR(VLOOKUP($A181,'XI-MARKS-DB'!$A$1:$BY$184,31),"")</f>
        <v/>
      </c>
      <c r="L182" s="46" t="str">
        <f>IFERROR(VLOOKUP($A181,'XI-MARKS-DB'!$A$1:$BY$184,33),"")</f>
        <v/>
      </c>
      <c r="M182" s="46" t="str">
        <f>IFERROR(VLOOKUP($A181,'XI-MARKS-DB'!$A$1:$BY$184,39),"")</f>
        <v/>
      </c>
      <c r="N182" s="46" t="str">
        <f>IFERROR(VLOOKUP($A181,'XI-MARKS-DB'!$A$1:$BY$184,41),"")</f>
        <v/>
      </c>
      <c r="O182" s="46" t="str">
        <f>IFERROR(VLOOKUP($A181,'XI-MARKS-DB'!$A$1:$BY$184,43),"")</f>
        <v/>
      </c>
      <c r="P182" s="46" t="str">
        <f>IFERROR(VLOOKUP($A181,'XI-MARKS-DB'!$A$1:$BY$184,49),"")</f>
        <v/>
      </c>
      <c r="Q182" s="46" t="str">
        <f>IFERROR(VLOOKUP($A181,'XI-MARKS-DB'!$A$1:$BY$184,51),"")</f>
        <v/>
      </c>
      <c r="R182" s="46" t="str">
        <f>IFERROR(VLOOKUP($A181,'XI-MARKS-DB'!$A$1:$BY$184,53),"")</f>
        <v/>
      </c>
      <c r="S182" s="46" t="str">
        <f>IFERROR(IF((VLOOKUP($A181,'XI-MARKS-DB'!$A$1:$BY$184,59))=0,"",VLOOKUP($A181,'XI-MARKS-DB'!$A$1:$BY$184,59)),"")</f>
        <v/>
      </c>
      <c r="T182" s="46" t="str">
        <f>IFERROR(IF((VLOOKUP($A181,'XI-MARKS-DB'!$A$1:$BY$184,61))=0,"",VLOOKUP($A181,'XI-MARKS-DB'!$A$1:$BY$184,61)),"")</f>
        <v/>
      </c>
      <c r="U182" s="46" t="str">
        <f>IFERROR(VLOOKUP($A181,'XI-MARKS-DB'!$A$1:$BY$184,63),"")</f>
        <v/>
      </c>
      <c r="V182" s="103"/>
      <c r="W182" s="103"/>
    </row>
    <row r="183" spans="1:23" x14ac:dyDescent="0.3">
      <c r="A183" s="103" t="str">
        <f>IF(COUNTA('XI-MARKS-DB'!$C$3:$C$277)&gt;A181,A181+1,"")</f>
        <v/>
      </c>
      <c r="B183" s="103" t="str">
        <f>IFERROR(VLOOKUP($A183,'XI-MARKS-DB'!$A$1:$BY$184,3)&amp;" ("&amp;VLOOKUP($A183,'XI-MARKS-DB'!$A$1:$BY$184,2)&amp;")","")</f>
        <v/>
      </c>
      <c r="C183" s="46" t="str">
        <f>IFERROR(VLOOKUP($A183,'XI-MARKS-DB'!$A$1:$BY$184,7),"")</f>
        <v/>
      </c>
      <c r="D183" s="104" t="str">
        <f t="shared" ref="D183" si="178">IF($D184="","",$F$1)</f>
        <v/>
      </c>
      <c r="E183" s="104"/>
      <c r="F183" s="104"/>
      <c r="G183" s="104" t="str">
        <f t="shared" ref="G183" si="179">IF($G184="","",$I$1)</f>
        <v/>
      </c>
      <c r="H183" s="104"/>
      <c r="I183" s="104"/>
      <c r="J183" s="104" t="str">
        <f>IFERROR(VLOOKUP($A183,'XI-MARKS-DB'!$A$1:$BY$184,26),"")</f>
        <v/>
      </c>
      <c r="K183" s="104"/>
      <c r="L183" s="104"/>
      <c r="M183" s="104" t="str">
        <f>IFERROR(VLOOKUP($A183,'XI-MARKS-DB'!$A$1:$BY$184,36),"")</f>
        <v/>
      </c>
      <c r="N183" s="104"/>
      <c r="O183" s="104"/>
      <c r="P183" s="104" t="str">
        <f>IFERROR(VLOOKUP($A183,'XI-MARKS-DB'!$A$1:$BY$184,46),"")</f>
        <v/>
      </c>
      <c r="Q183" s="104"/>
      <c r="R183" s="104"/>
      <c r="S183" s="104" t="str">
        <f>IFERROR(IF((VLOOKUP($A183,'XI-MARKS-DB'!$A$1:$BY$184,56))=0,"",VLOOKUP($A183,'XI-MARKS-DB'!$A$1:$BY$184,56)),"")</f>
        <v/>
      </c>
      <c r="T183" s="104"/>
      <c r="U183" s="104"/>
      <c r="V183" s="103" t="str">
        <f>IFERROR(VLOOKUP($A183,'XI-MARKS-DB'!$A$1:$BY$184,66),"")</f>
        <v/>
      </c>
      <c r="W183" s="103" t="str">
        <f>IFERROR(VLOOKUP($A183,'XI-MARKS-DB'!$A$1:$BY$184,69),"")</f>
        <v/>
      </c>
    </row>
    <row r="184" spans="1:23" x14ac:dyDescent="0.3">
      <c r="A184" s="103"/>
      <c r="B184" s="103"/>
      <c r="C184" s="46" t="str">
        <f>IFERROR(VLOOKUP($A183,'XI-MARKS-DB'!$A$1:$BY$184,4),"")</f>
        <v/>
      </c>
      <c r="D184" s="46" t="str">
        <f>IFERROR(VLOOKUP($A183,'XI-MARKS-DB'!$A$1:$BY$184,10),"")</f>
        <v/>
      </c>
      <c r="E184" s="46" t="str">
        <f>IFERROR(VLOOKUP($A183,'XI-MARKS-DB'!$A$1:$BY$184,12),"")</f>
        <v/>
      </c>
      <c r="F184" s="46" t="str">
        <f>IFERROR(VLOOKUP($A183,'XI-MARKS-DB'!$A$1:$BY$184,14),"")</f>
        <v/>
      </c>
      <c r="G184" s="46" t="str">
        <f>IFERROR(VLOOKUP($A183,'XI-MARKS-DB'!$A$1:$BY$184,19),"")</f>
        <v/>
      </c>
      <c r="H184" s="46" t="str">
        <f>IFERROR(VLOOKUP($A183,'XI-MARKS-DB'!$A$1:$BY$184,21),"")</f>
        <v/>
      </c>
      <c r="I184" s="46" t="str">
        <f>IFERROR(VLOOKUP($A183,'XI-MARKS-DB'!$A$1:$BY$184,23),"")</f>
        <v/>
      </c>
      <c r="J184" s="46" t="str">
        <f>IFERROR(VLOOKUP($A183,'XI-MARKS-DB'!$A$1:$BY$184,29),"")</f>
        <v/>
      </c>
      <c r="K184" s="46" t="str">
        <f>IFERROR(VLOOKUP($A183,'XI-MARKS-DB'!$A$1:$BY$184,31),"")</f>
        <v/>
      </c>
      <c r="L184" s="46" t="str">
        <f>IFERROR(VLOOKUP($A183,'XI-MARKS-DB'!$A$1:$BY$184,33),"")</f>
        <v/>
      </c>
      <c r="M184" s="46" t="str">
        <f>IFERROR(VLOOKUP($A183,'XI-MARKS-DB'!$A$1:$BY$184,39),"")</f>
        <v/>
      </c>
      <c r="N184" s="46" t="str">
        <f>IFERROR(VLOOKUP($A183,'XI-MARKS-DB'!$A$1:$BY$184,41),"")</f>
        <v/>
      </c>
      <c r="O184" s="46" t="str">
        <f>IFERROR(VLOOKUP($A183,'XI-MARKS-DB'!$A$1:$BY$184,43),"")</f>
        <v/>
      </c>
      <c r="P184" s="46" t="str">
        <f>IFERROR(VLOOKUP($A183,'XI-MARKS-DB'!$A$1:$BY$184,49),"")</f>
        <v/>
      </c>
      <c r="Q184" s="46" t="str">
        <f>IFERROR(VLOOKUP($A183,'XI-MARKS-DB'!$A$1:$BY$184,51),"")</f>
        <v/>
      </c>
      <c r="R184" s="46" t="str">
        <f>IFERROR(VLOOKUP($A183,'XI-MARKS-DB'!$A$1:$BY$184,53),"")</f>
        <v/>
      </c>
      <c r="S184" s="46" t="str">
        <f>IFERROR(IF((VLOOKUP($A183,'XI-MARKS-DB'!$A$1:$BY$184,59))=0,"",VLOOKUP($A183,'XI-MARKS-DB'!$A$1:$BY$184,59)),"")</f>
        <v/>
      </c>
      <c r="T184" s="46" t="str">
        <f>IFERROR(IF((VLOOKUP($A183,'XI-MARKS-DB'!$A$1:$BY$184,61))=0,"",VLOOKUP($A183,'XI-MARKS-DB'!$A$1:$BY$184,61)),"")</f>
        <v/>
      </c>
      <c r="U184" s="46" t="str">
        <f>IFERROR(VLOOKUP($A183,'XI-MARKS-DB'!$A$1:$BY$184,63),"")</f>
        <v/>
      </c>
      <c r="V184" s="103"/>
      <c r="W184" s="103"/>
    </row>
    <row r="185" spans="1:23" x14ac:dyDescent="0.3">
      <c r="A185" s="103" t="str">
        <f>IF(COUNTA('XI-MARKS-DB'!$C$3:$C$277)&gt;A183,A183+1,"")</f>
        <v/>
      </c>
      <c r="B185" s="103" t="str">
        <f>IFERROR(VLOOKUP($A185,'XI-MARKS-DB'!$A$1:$BY$184,3)&amp;" ("&amp;VLOOKUP($A185,'XI-MARKS-DB'!$A$1:$BY$184,2)&amp;")","")</f>
        <v/>
      </c>
      <c r="C185" s="46" t="str">
        <f>IFERROR(VLOOKUP($A185,'XI-MARKS-DB'!$A$1:$BY$184,7),"")</f>
        <v/>
      </c>
      <c r="D185" s="104" t="str">
        <f t="shared" ref="D185" si="180">IF($D186="","",$F$1)</f>
        <v/>
      </c>
      <c r="E185" s="104"/>
      <c r="F185" s="104"/>
      <c r="G185" s="104" t="str">
        <f t="shared" ref="G185" si="181">IF($G186="","",$I$1)</f>
        <v/>
      </c>
      <c r="H185" s="104"/>
      <c r="I185" s="104"/>
      <c r="J185" s="104" t="str">
        <f>IFERROR(VLOOKUP($A185,'XI-MARKS-DB'!$A$1:$BY$184,26),"")</f>
        <v/>
      </c>
      <c r="K185" s="104"/>
      <c r="L185" s="104"/>
      <c r="M185" s="104" t="str">
        <f>IFERROR(VLOOKUP($A185,'XI-MARKS-DB'!$A$1:$BY$184,36),"")</f>
        <v/>
      </c>
      <c r="N185" s="104"/>
      <c r="O185" s="104"/>
      <c r="P185" s="104" t="str">
        <f>IFERROR(VLOOKUP($A185,'XI-MARKS-DB'!$A$1:$BY$184,46),"")</f>
        <v/>
      </c>
      <c r="Q185" s="104"/>
      <c r="R185" s="104"/>
      <c r="S185" s="104" t="str">
        <f>IFERROR(IF((VLOOKUP($A185,'XI-MARKS-DB'!$A$1:$BY$184,56))=0,"",VLOOKUP($A185,'XI-MARKS-DB'!$A$1:$BY$184,56)),"")</f>
        <v/>
      </c>
      <c r="T185" s="104"/>
      <c r="U185" s="104"/>
      <c r="V185" s="103" t="str">
        <f>IFERROR(VLOOKUP($A185,'XI-MARKS-DB'!$A$1:$BY$184,66),"")</f>
        <v/>
      </c>
      <c r="W185" s="103" t="str">
        <f>IFERROR(VLOOKUP($A185,'XI-MARKS-DB'!$A$1:$BY$184,69),"")</f>
        <v/>
      </c>
    </row>
    <row r="186" spans="1:23" x14ac:dyDescent="0.3">
      <c r="A186" s="103"/>
      <c r="B186" s="103"/>
      <c r="C186" s="46" t="str">
        <f>IFERROR(VLOOKUP($A185,'XI-MARKS-DB'!$A$1:$BY$184,4),"")</f>
        <v/>
      </c>
      <c r="D186" s="46" t="str">
        <f>IFERROR(VLOOKUP($A185,'XI-MARKS-DB'!$A$1:$BY$184,10),"")</f>
        <v/>
      </c>
      <c r="E186" s="46" t="str">
        <f>IFERROR(VLOOKUP($A185,'XI-MARKS-DB'!$A$1:$BY$184,12),"")</f>
        <v/>
      </c>
      <c r="F186" s="46" t="str">
        <f>IFERROR(VLOOKUP($A185,'XI-MARKS-DB'!$A$1:$BY$184,14),"")</f>
        <v/>
      </c>
      <c r="G186" s="46" t="str">
        <f>IFERROR(VLOOKUP($A185,'XI-MARKS-DB'!$A$1:$BY$184,19),"")</f>
        <v/>
      </c>
      <c r="H186" s="46" t="str">
        <f>IFERROR(VLOOKUP($A185,'XI-MARKS-DB'!$A$1:$BY$184,21),"")</f>
        <v/>
      </c>
      <c r="I186" s="46" t="str">
        <f>IFERROR(VLOOKUP($A185,'XI-MARKS-DB'!$A$1:$BY$184,23),"")</f>
        <v/>
      </c>
      <c r="J186" s="46" t="str">
        <f>IFERROR(VLOOKUP($A185,'XI-MARKS-DB'!$A$1:$BY$184,29),"")</f>
        <v/>
      </c>
      <c r="K186" s="46" t="str">
        <f>IFERROR(VLOOKUP($A185,'XI-MARKS-DB'!$A$1:$BY$184,31),"")</f>
        <v/>
      </c>
      <c r="L186" s="46" t="str">
        <f>IFERROR(VLOOKUP($A185,'XI-MARKS-DB'!$A$1:$BY$184,33),"")</f>
        <v/>
      </c>
      <c r="M186" s="46" t="str">
        <f>IFERROR(VLOOKUP($A185,'XI-MARKS-DB'!$A$1:$BY$184,39),"")</f>
        <v/>
      </c>
      <c r="N186" s="46" t="str">
        <f>IFERROR(VLOOKUP($A185,'XI-MARKS-DB'!$A$1:$BY$184,41),"")</f>
        <v/>
      </c>
      <c r="O186" s="46" t="str">
        <f>IFERROR(VLOOKUP($A185,'XI-MARKS-DB'!$A$1:$BY$184,43),"")</f>
        <v/>
      </c>
      <c r="P186" s="46" t="str">
        <f>IFERROR(VLOOKUP($A185,'XI-MARKS-DB'!$A$1:$BY$184,49),"")</f>
        <v/>
      </c>
      <c r="Q186" s="46" t="str">
        <f>IFERROR(VLOOKUP($A185,'XI-MARKS-DB'!$A$1:$BY$184,51),"")</f>
        <v/>
      </c>
      <c r="R186" s="46" t="str">
        <f>IFERROR(VLOOKUP($A185,'XI-MARKS-DB'!$A$1:$BY$184,53),"")</f>
        <v/>
      </c>
      <c r="S186" s="46" t="str">
        <f>IFERROR(IF((VLOOKUP($A185,'XI-MARKS-DB'!$A$1:$BY$184,59))=0,"",VLOOKUP($A185,'XI-MARKS-DB'!$A$1:$BY$184,59)),"")</f>
        <v/>
      </c>
      <c r="T186" s="46" t="str">
        <f>IFERROR(IF((VLOOKUP($A185,'XI-MARKS-DB'!$A$1:$BY$184,61))=0,"",VLOOKUP($A185,'XI-MARKS-DB'!$A$1:$BY$184,61)),"")</f>
        <v/>
      </c>
      <c r="U186" s="46" t="str">
        <f>IFERROR(VLOOKUP($A185,'XI-MARKS-DB'!$A$1:$BY$184,63),"")</f>
        <v/>
      </c>
      <c r="V186" s="103"/>
      <c r="W186" s="103"/>
    </row>
    <row r="187" spans="1:23" x14ac:dyDescent="0.3">
      <c r="A187" s="103" t="str">
        <f>IF(COUNTA('XI-MARKS-DB'!$C$3:$C$277)&gt;A185,A185+1,"")</f>
        <v/>
      </c>
      <c r="B187" s="103" t="str">
        <f>IFERROR(VLOOKUP($A187,'XI-MARKS-DB'!$A$1:$BY$184,3)&amp;" ("&amp;VLOOKUP($A187,'XI-MARKS-DB'!$A$1:$BY$184,2)&amp;")","")</f>
        <v/>
      </c>
      <c r="C187" s="46" t="str">
        <f>IFERROR(VLOOKUP($A187,'XI-MARKS-DB'!$A$1:$BY$184,7),"")</f>
        <v/>
      </c>
      <c r="D187" s="104" t="str">
        <f t="shared" ref="D187" si="182">IF($D188="","",$F$1)</f>
        <v/>
      </c>
      <c r="E187" s="104"/>
      <c r="F187" s="104"/>
      <c r="G187" s="104" t="str">
        <f t="shared" ref="G187" si="183">IF($G188="","",$I$1)</f>
        <v/>
      </c>
      <c r="H187" s="104"/>
      <c r="I187" s="104"/>
      <c r="J187" s="104" t="str">
        <f>IFERROR(VLOOKUP($A187,'XI-MARKS-DB'!$A$1:$BY$184,26),"")</f>
        <v/>
      </c>
      <c r="K187" s="104"/>
      <c r="L187" s="104"/>
      <c r="M187" s="104" t="str">
        <f>IFERROR(VLOOKUP($A187,'XI-MARKS-DB'!$A$1:$BY$184,36),"")</f>
        <v/>
      </c>
      <c r="N187" s="104"/>
      <c r="O187" s="104"/>
      <c r="P187" s="104" t="str">
        <f>IFERROR(VLOOKUP($A187,'XI-MARKS-DB'!$A$1:$BY$184,46),"")</f>
        <v/>
      </c>
      <c r="Q187" s="104"/>
      <c r="R187" s="104"/>
      <c r="S187" s="104" t="str">
        <f>IFERROR(IF((VLOOKUP($A187,'XI-MARKS-DB'!$A$1:$BY$184,56))=0,"",VLOOKUP($A187,'XI-MARKS-DB'!$A$1:$BY$184,56)),"")</f>
        <v/>
      </c>
      <c r="T187" s="104"/>
      <c r="U187" s="104"/>
      <c r="V187" s="103" t="str">
        <f>IFERROR(VLOOKUP($A187,'XI-MARKS-DB'!$A$1:$BY$184,66),"")</f>
        <v/>
      </c>
      <c r="W187" s="103" t="str">
        <f>IFERROR(VLOOKUP($A187,'XI-MARKS-DB'!$A$1:$BY$184,69),"")</f>
        <v/>
      </c>
    </row>
    <row r="188" spans="1:23" x14ac:dyDescent="0.3">
      <c r="A188" s="103"/>
      <c r="B188" s="103"/>
      <c r="C188" s="46" t="str">
        <f>IFERROR(VLOOKUP($A187,'XI-MARKS-DB'!$A$1:$BY$184,4),"")</f>
        <v/>
      </c>
      <c r="D188" s="46" t="str">
        <f>IFERROR(VLOOKUP($A187,'XI-MARKS-DB'!$A$1:$BY$184,10),"")</f>
        <v/>
      </c>
      <c r="E188" s="46" t="str">
        <f>IFERROR(VLOOKUP($A187,'XI-MARKS-DB'!$A$1:$BY$184,12),"")</f>
        <v/>
      </c>
      <c r="F188" s="46" t="str">
        <f>IFERROR(VLOOKUP($A187,'XI-MARKS-DB'!$A$1:$BY$184,14),"")</f>
        <v/>
      </c>
      <c r="G188" s="46" t="str">
        <f>IFERROR(VLOOKUP($A187,'XI-MARKS-DB'!$A$1:$BY$184,19),"")</f>
        <v/>
      </c>
      <c r="H188" s="46" t="str">
        <f>IFERROR(VLOOKUP($A187,'XI-MARKS-DB'!$A$1:$BY$184,21),"")</f>
        <v/>
      </c>
      <c r="I188" s="46" t="str">
        <f>IFERROR(VLOOKUP($A187,'XI-MARKS-DB'!$A$1:$BY$184,23),"")</f>
        <v/>
      </c>
      <c r="J188" s="46" t="str">
        <f>IFERROR(VLOOKUP($A187,'XI-MARKS-DB'!$A$1:$BY$184,29),"")</f>
        <v/>
      </c>
      <c r="K188" s="46" t="str">
        <f>IFERROR(VLOOKUP($A187,'XI-MARKS-DB'!$A$1:$BY$184,31),"")</f>
        <v/>
      </c>
      <c r="L188" s="46" t="str">
        <f>IFERROR(VLOOKUP($A187,'XI-MARKS-DB'!$A$1:$BY$184,33),"")</f>
        <v/>
      </c>
      <c r="M188" s="46" t="str">
        <f>IFERROR(VLOOKUP($A187,'XI-MARKS-DB'!$A$1:$BY$184,39),"")</f>
        <v/>
      </c>
      <c r="N188" s="46" t="str">
        <f>IFERROR(VLOOKUP($A187,'XI-MARKS-DB'!$A$1:$BY$184,41),"")</f>
        <v/>
      </c>
      <c r="O188" s="46" t="str">
        <f>IFERROR(VLOOKUP($A187,'XI-MARKS-DB'!$A$1:$BY$184,43),"")</f>
        <v/>
      </c>
      <c r="P188" s="46" t="str">
        <f>IFERROR(VLOOKUP($A187,'XI-MARKS-DB'!$A$1:$BY$184,49),"")</f>
        <v/>
      </c>
      <c r="Q188" s="46" t="str">
        <f>IFERROR(VLOOKUP($A187,'XI-MARKS-DB'!$A$1:$BY$184,51),"")</f>
        <v/>
      </c>
      <c r="R188" s="46" t="str">
        <f>IFERROR(VLOOKUP($A187,'XI-MARKS-DB'!$A$1:$BY$184,53),"")</f>
        <v/>
      </c>
      <c r="S188" s="46" t="str">
        <f>IFERROR(IF((VLOOKUP($A187,'XI-MARKS-DB'!$A$1:$BY$184,59))=0,"",VLOOKUP($A187,'XI-MARKS-DB'!$A$1:$BY$184,59)),"")</f>
        <v/>
      </c>
      <c r="T188" s="46" t="str">
        <f>IFERROR(IF((VLOOKUP($A187,'XI-MARKS-DB'!$A$1:$BY$184,61))=0,"",VLOOKUP($A187,'XI-MARKS-DB'!$A$1:$BY$184,61)),"")</f>
        <v/>
      </c>
      <c r="U188" s="46" t="str">
        <f>IFERROR(VLOOKUP($A187,'XI-MARKS-DB'!$A$1:$BY$184,63),"")</f>
        <v/>
      </c>
      <c r="V188" s="103"/>
      <c r="W188" s="103"/>
    </row>
    <row r="189" spans="1:23" x14ac:dyDescent="0.3">
      <c r="A189" s="103" t="str">
        <f>IF(COUNTA('XI-MARKS-DB'!$C$3:$C$277)&gt;A187,A187+1,"")</f>
        <v/>
      </c>
      <c r="B189" s="103" t="str">
        <f>IFERROR(VLOOKUP($A189,'XI-MARKS-DB'!$A$1:$BY$184,3)&amp;" ("&amp;VLOOKUP($A189,'XI-MARKS-DB'!$A$1:$BY$184,2)&amp;")","")</f>
        <v/>
      </c>
      <c r="C189" s="46" t="str">
        <f>IFERROR(VLOOKUP($A189,'XI-MARKS-DB'!$A$1:$BY$184,7),"")</f>
        <v/>
      </c>
      <c r="D189" s="104" t="str">
        <f t="shared" ref="D189" si="184">IF($D190="","",$F$1)</f>
        <v/>
      </c>
      <c r="E189" s="104"/>
      <c r="F189" s="104"/>
      <c r="G189" s="104" t="str">
        <f t="shared" ref="G189" si="185">IF($G190="","",$I$1)</f>
        <v/>
      </c>
      <c r="H189" s="104"/>
      <c r="I189" s="104"/>
      <c r="J189" s="104" t="str">
        <f>IFERROR(VLOOKUP($A189,'XI-MARKS-DB'!$A$1:$BY$184,26),"")</f>
        <v/>
      </c>
      <c r="K189" s="104"/>
      <c r="L189" s="104"/>
      <c r="M189" s="104" t="str">
        <f>IFERROR(VLOOKUP($A189,'XI-MARKS-DB'!$A$1:$BY$184,36),"")</f>
        <v/>
      </c>
      <c r="N189" s="104"/>
      <c r="O189" s="104"/>
      <c r="P189" s="104" t="str">
        <f>IFERROR(VLOOKUP($A189,'XI-MARKS-DB'!$A$1:$BY$184,46),"")</f>
        <v/>
      </c>
      <c r="Q189" s="104"/>
      <c r="R189" s="104"/>
      <c r="S189" s="104" t="str">
        <f>IFERROR(IF((VLOOKUP($A189,'XI-MARKS-DB'!$A$1:$BY$184,56))=0,"",VLOOKUP($A189,'XI-MARKS-DB'!$A$1:$BY$184,56)),"")</f>
        <v/>
      </c>
      <c r="T189" s="104"/>
      <c r="U189" s="104"/>
      <c r="V189" s="103" t="str">
        <f>IFERROR(VLOOKUP($A189,'XI-MARKS-DB'!$A$1:$BY$184,66),"")</f>
        <v/>
      </c>
      <c r="W189" s="103" t="str">
        <f>IFERROR(VLOOKUP($A189,'XI-MARKS-DB'!$A$1:$BY$184,69),"")</f>
        <v/>
      </c>
    </row>
    <row r="190" spans="1:23" x14ac:dyDescent="0.3">
      <c r="A190" s="103"/>
      <c r="B190" s="103"/>
      <c r="C190" s="46" t="str">
        <f>IFERROR(VLOOKUP($A189,'XI-MARKS-DB'!$A$1:$BY$184,4),"")</f>
        <v/>
      </c>
      <c r="D190" s="46" t="str">
        <f>IFERROR(VLOOKUP($A189,'XI-MARKS-DB'!$A$1:$BY$184,10),"")</f>
        <v/>
      </c>
      <c r="E190" s="46" t="str">
        <f>IFERROR(VLOOKUP($A189,'XI-MARKS-DB'!$A$1:$BY$184,12),"")</f>
        <v/>
      </c>
      <c r="F190" s="46" t="str">
        <f>IFERROR(VLOOKUP($A189,'XI-MARKS-DB'!$A$1:$BY$184,14),"")</f>
        <v/>
      </c>
      <c r="G190" s="46" t="str">
        <f>IFERROR(VLOOKUP($A189,'XI-MARKS-DB'!$A$1:$BY$184,19),"")</f>
        <v/>
      </c>
      <c r="H190" s="46" t="str">
        <f>IFERROR(VLOOKUP($A189,'XI-MARKS-DB'!$A$1:$BY$184,21),"")</f>
        <v/>
      </c>
      <c r="I190" s="46" t="str">
        <f>IFERROR(VLOOKUP($A189,'XI-MARKS-DB'!$A$1:$BY$184,23),"")</f>
        <v/>
      </c>
      <c r="J190" s="46" t="str">
        <f>IFERROR(VLOOKUP($A189,'XI-MARKS-DB'!$A$1:$BY$184,29),"")</f>
        <v/>
      </c>
      <c r="K190" s="46" t="str">
        <f>IFERROR(VLOOKUP($A189,'XI-MARKS-DB'!$A$1:$BY$184,31),"")</f>
        <v/>
      </c>
      <c r="L190" s="46" t="str">
        <f>IFERROR(VLOOKUP($A189,'XI-MARKS-DB'!$A$1:$BY$184,33),"")</f>
        <v/>
      </c>
      <c r="M190" s="46" t="str">
        <f>IFERROR(VLOOKUP($A189,'XI-MARKS-DB'!$A$1:$BY$184,39),"")</f>
        <v/>
      </c>
      <c r="N190" s="46" t="str">
        <f>IFERROR(VLOOKUP($A189,'XI-MARKS-DB'!$A$1:$BY$184,41),"")</f>
        <v/>
      </c>
      <c r="O190" s="46" t="str">
        <f>IFERROR(VLOOKUP($A189,'XI-MARKS-DB'!$A$1:$BY$184,43),"")</f>
        <v/>
      </c>
      <c r="P190" s="46" t="str">
        <f>IFERROR(VLOOKUP($A189,'XI-MARKS-DB'!$A$1:$BY$184,49),"")</f>
        <v/>
      </c>
      <c r="Q190" s="46" t="str">
        <f>IFERROR(VLOOKUP($A189,'XI-MARKS-DB'!$A$1:$BY$184,51),"")</f>
        <v/>
      </c>
      <c r="R190" s="46" t="str">
        <f>IFERROR(VLOOKUP($A189,'XI-MARKS-DB'!$A$1:$BY$184,53),"")</f>
        <v/>
      </c>
      <c r="S190" s="46" t="str">
        <f>IFERROR(IF((VLOOKUP($A189,'XI-MARKS-DB'!$A$1:$BY$184,59))=0,"",VLOOKUP($A189,'XI-MARKS-DB'!$A$1:$BY$184,59)),"")</f>
        <v/>
      </c>
      <c r="T190" s="46" t="str">
        <f>IFERROR(IF((VLOOKUP($A189,'XI-MARKS-DB'!$A$1:$BY$184,61))=0,"",VLOOKUP($A189,'XI-MARKS-DB'!$A$1:$BY$184,61)),"")</f>
        <v/>
      </c>
      <c r="U190" s="46" t="str">
        <f>IFERROR(VLOOKUP($A189,'XI-MARKS-DB'!$A$1:$BY$184,63),"")</f>
        <v/>
      </c>
      <c r="V190" s="103"/>
      <c r="W190" s="103"/>
    </row>
    <row r="191" spans="1:23" x14ac:dyDescent="0.3">
      <c r="A191" s="103" t="str">
        <f>IF(COUNTA('XI-MARKS-DB'!$C$3:$C$277)&gt;A189,A189+1,"")</f>
        <v/>
      </c>
      <c r="B191" s="103" t="str">
        <f>IFERROR(VLOOKUP($A191,'XI-MARKS-DB'!$A$1:$BY$184,3)&amp;" ("&amp;VLOOKUP($A191,'XI-MARKS-DB'!$A$1:$BY$184,2)&amp;")","")</f>
        <v/>
      </c>
      <c r="C191" s="46" t="str">
        <f>IFERROR(VLOOKUP($A191,'XI-MARKS-DB'!$A$1:$BY$184,7),"")</f>
        <v/>
      </c>
      <c r="D191" s="104" t="str">
        <f t="shared" ref="D191" si="186">IF($D192="","",$F$1)</f>
        <v/>
      </c>
      <c r="E191" s="104"/>
      <c r="F191" s="104"/>
      <c r="G191" s="104" t="str">
        <f t="shared" ref="G191" si="187">IF($G192="","",$I$1)</f>
        <v/>
      </c>
      <c r="H191" s="104"/>
      <c r="I191" s="104"/>
      <c r="J191" s="104" t="str">
        <f>IFERROR(VLOOKUP($A191,'XI-MARKS-DB'!$A$1:$BY$184,26),"")</f>
        <v/>
      </c>
      <c r="K191" s="104"/>
      <c r="L191" s="104"/>
      <c r="M191" s="104" t="str">
        <f>IFERROR(VLOOKUP($A191,'XI-MARKS-DB'!$A$1:$BY$184,36),"")</f>
        <v/>
      </c>
      <c r="N191" s="104"/>
      <c r="O191" s="104"/>
      <c r="P191" s="104" t="str">
        <f>IFERROR(VLOOKUP($A191,'XI-MARKS-DB'!$A$1:$BY$184,46),"")</f>
        <v/>
      </c>
      <c r="Q191" s="104"/>
      <c r="R191" s="104"/>
      <c r="S191" s="104" t="str">
        <f>IFERROR(IF((VLOOKUP($A191,'XI-MARKS-DB'!$A$1:$BY$184,56))=0,"",VLOOKUP($A191,'XI-MARKS-DB'!$A$1:$BY$184,56)),"")</f>
        <v/>
      </c>
      <c r="T191" s="104"/>
      <c r="U191" s="104"/>
      <c r="V191" s="103" t="str">
        <f>IFERROR(VLOOKUP($A191,'XI-MARKS-DB'!$A$1:$BY$184,66),"")</f>
        <v/>
      </c>
      <c r="W191" s="103" t="str">
        <f>IFERROR(VLOOKUP($A191,'XI-MARKS-DB'!$A$1:$BY$184,69),"")</f>
        <v/>
      </c>
    </row>
    <row r="192" spans="1:23" x14ac:dyDescent="0.3">
      <c r="A192" s="103"/>
      <c r="B192" s="103"/>
      <c r="C192" s="46" t="str">
        <f>IFERROR(VLOOKUP($A191,'XI-MARKS-DB'!$A$1:$BY$184,4),"")</f>
        <v/>
      </c>
      <c r="D192" s="46" t="str">
        <f>IFERROR(VLOOKUP($A191,'XI-MARKS-DB'!$A$1:$BY$184,10),"")</f>
        <v/>
      </c>
      <c r="E192" s="46" t="str">
        <f>IFERROR(VLOOKUP($A191,'XI-MARKS-DB'!$A$1:$BY$184,12),"")</f>
        <v/>
      </c>
      <c r="F192" s="46" t="str">
        <f>IFERROR(VLOOKUP($A191,'XI-MARKS-DB'!$A$1:$BY$184,14),"")</f>
        <v/>
      </c>
      <c r="G192" s="46" t="str">
        <f>IFERROR(VLOOKUP($A191,'XI-MARKS-DB'!$A$1:$BY$184,19),"")</f>
        <v/>
      </c>
      <c r="H192" s="46" t="str">
        <f>IFERROR(VLOOKUP($A191,'XI-MARKS-DB'!$A$1:$BY$184,21),"")</f>
        <v/>
      </c>
      <c r="I192" s="46" t="str">
        <f>IFERROR(VLOOKUP($A191,'XI-MARKS-DB'!$A$1:$BY$184,23),"")</f>
        <v/>
      </c>
      <c r="J192" s="46" t="str">
        <f>IFERROR(VLOOKUP($A191,'XI-MARKS-DB'!$A$1:$BY$184,29),"")</f>
        <v/>
      </c>
      <c r="K192" s="46" t="str">
        <f>IFERROR(VLOOKUP($A191,'XI-MARKS-DB'!$A$1:$BY$184,31),"")</f>
        <v/>
      </c>
      <c r="L192" s="46" t="str">
        <f>IFERROR(VLOOKUP($A191,'XI-MARKS-DB'!$A$1:$BY$184,33),"")</f>
        <v/>
      </c>
      <c r="M192" s="46" t="str">
        <f>IFERROR(VLOOKUP($A191,'XI-MARKS-DB'!$A$1:$BY$184,39),"")</f>
        <v/>
      </c>
      <c r="N192" s="46" t="str">
        <f>IFERROR(VLOOKUP($A191,'XI-MARKS-DB'!$A$1:$BY$184,41),"")</f>
        <v/>
      </c>
      <c r="O192" s="46" t="str">
        <f>IFERROR(VLOOKUP($A191,'XI-MARKS-DB'!$A$1:$BY$184,43),"")</f>
        <v/>
      </c>
      <c r="P192" s="46" t="str">
        <f>IFERROR(VLOOKUP($A191,'XI-MARKS-DB'!$A$1:$BY$184,49),"")</f>
        <v/>
      </c>
      <c r="Q192" s="46" t="str">
        <f>IFERROR(VLOOKUP($A191,'XI-MARKS-DB'!$A$1:$BY$184,51),"")</f>
        <v/>
      </c>
      <c r="R192" s="46" t="str">
        <f>IFERROR(VLOOKUP($A191,'XI-MARKS-DB'!$A$1:$BY$184,53),"")</f>
        <v/>
      </c>
      <c r="S192" s="46" t="str">
        <f>IFERROR(IF((VLOOKUP($A191,'XI-MARKS-DB'!$A$1:$BY$184,59))=0,"",VLOOKUP($A191,'XI-MARKS-DB'!$A$1:$BY$184,59)),"")</f>
        <v/>
      </c>
      <c r="T192" s="46" t="str">
        <f>IFERROR(IF((VLOOKUP($A191,'XI-MARKS-DB'!$A$1:$BY$184,61))=0,"",VLOOKUP($A191,'XI-MARKS-DB'!$A$1:$BY$184,61)),"")</f>
        <v/>
      </c>
      <c r="U192" s="46" t="str">
        <f>IFERROR(VLOOKUP($A191,'XI-MARKS-DB'!$A$1:$BY$184,63),"")</f>
        <v/>
      </c>
      <c r="V192" s="103"/>
      <c r="W192" s="103"/>
    </row>
    <row r="193" spans="1:23" x14ac:dyDescent="0.3">
      <c r="A193" s="103" t="str">
        <f>IF(COUNTA('XI-MARKS-DB'!$C$3:$C$277)&gt;A191,A191+1,"")</f>
        <v/>
      </c>
      <c r="B193" s="103" t="str">
        <f>IFERROR(VLOOKUP($A193,'XI-MARKS-DB'!$A$1:$BY$184,3)&amp;" ("&amp;VLOOKUP($A193,'XI-MARKS-DB'!$A$1:$BY$184,2)&amp;")","")</f>
        <v/>
      </c>
      <c r="C193" s="46" t="str">
        <f>IFERROR(VLOOKUP($A193,'XI-MARKS-DB'!$A$1:$BY$184,7),"")</f>
        <v/>
      </c>
      <c r="D193" s="104" t="str">
        <f t="shared" ref="D193" si="188">IF($D194="","",$F$1)</f>
        <v/>
      </c>
      <c r="E193" s="104"/>
      <c r="F193" s="104"/>
      <c r="G193" s="104" t="str">
        <f t="shared" ref="G193" si="189">IF($G194="","",$I$1)</f>
        <v/>
      </c>
      <c r="H193" s="104"/>
      <c r="I193" s="104"/>
      <c r="J193" s="104" t="str">
        <f>IFERROR(VLOOKUP($A193,'XI-MARKS-DB'!$A$1:$BY$184,26),"")</f>
        <v/>
      </c>
      <c r="K193" s="104"/>
      <c r="L193" s="104"/>
      <c r="M193" s="104" t="str">
        <f>IFERROR(VLOOKUP($A193,'XI-MARKS-DB'!$A$1:$BY$184,36),"")</f>
        <v/>
      </c>
      <c r="N193" s="104"/>
      <c r="O193" s="104"/>
      <c r="P193" s="104" t="str">
        <f>IFERROR(VLOOKUP($A193,'XI-MARKS-DB'!$A$1:$BY$184,46),"")</f>
        <v/>
      </c>
      <c r="Q193" s="104"/>
      <c r="R193" s="104"/>
      <c r="S193" s="104" t="str">
        <f>IFERROR(IF((VLOOKUP($A193,'XI-MARKS-DB'!$A$1:$BY$184,56))=0,"",VLOOKUP($A193,'XI-MARKS-DB'!$A$1:$BY$184,56)),"")</f>
        <v/>
      </c>
      <c r="T193" s="104"/>
      <c r="U193" s="104"/>
      <c r="V193" s="103" t="str">
        <f>IFERROR(VLOOKUP($A193,'XI-MARKS-DB'!$A$1:$BY$184,66),"")</f>
        <v/>
      </c>
      <c r="W193" s="103" t="str">
        <f>IFERROR(VLOOKUP($A193,'XI-MARKS-DB'!$A$1:$BY$184,69),"")</f>
        <v/>
      </c>
    </row>
    <row r="194" spans="1:23" x14ac:dyDescent="0.3">
      <c r="A194" s="103"/>
      <c r="B194" s="103"/>
      <c r="C194" s="46" t="str">
        <f>IFERROR(VLOOKUP($A193,'XI-MARKS-DB'!$A$1:$BY$184,4),"")</f>
        <v/>
      </c>
      <c r="D194" s="46" t="str">
        <f>IFERROR(VLOOKUP($A193,'XI-MARKS-DB'!$A$1:$BY$184,10),"")</f>
        <v/>
      </c>
      <c r="E194" s="46" t="str">
        <f>IFERROR(VLOOKUP($A193,'XI-MARKS-DB'!$A$1:$BY$184,12),"")</f>
        <v/>
      </c>
      <c r="F194" s="46" t="str">
        <f>IFERROR(VLOOKUP($A193,'XI-MARKS-DB'!$A$1:$BY$184,14),"")</f>
        <v/>
      </c>
      <c r="G194" s="46" t="str">
        <f>IFERROR(VLOOKUP($A193,'XI-MARKS-DB'!$A$1:$BY$184,19),"")</f>
        <v/>
      </c>
      <c r="H194" s="46" t="str">
        <f>IFERROR(VLOOKUP($A193,'XI-MARKS-DB'!$A$1:$BY$184,21),"")</f>
        <v/>
      </c>
      <c r="I194" s="46" t="str">
        <f>IFERROR(VLOOKUP($A193,'XI-MARKS-DB'!$A$1:$BY$184,23),"")</f>
        <v/>
      </c>
      <c r="J194" s="46" t="str">
        <f>IFERROR(VLOOKUP($A193,'XI-MARKS-DB'!$A$1:$BY$184,29),"")</f>
        <v/>
      </c>
      <c r="K194" s="46" t="str">
        <f>IFERROR(VLOOKUP($A193,'XI-MARKS-DB'!$A$1:$BY$184,31),"")</f>
        <v/>
      </c>
      <c r="L194" s="46" t="str">
        <f>IFERROR(VLOOKUP($A193,'XI-MARKS-DB'!$A$1:$BY$184,33),"")</f>
        <v/>
      </c>
      <c r="M194" s="46" t="str">
        <f>IFERROR(VLOOKUP($A193,'XI-MARKS-DB'!$A$1:$BY$184,39),"")</f>
        <v/>
      </c>
      <c r="N194" s="46" t="str">
        <f>IFERROR(VLOOKUP($A193,'XI-MARKS-DB'!$A$1:$BY$184,41),"")</f>
        <v/>
      </c>
      <c r="O194" s="46" t="str">
        <f>IFERROR(VLOOKUP($A193,'XI-MARKS-DB'!$A$1:$BY$184,43),"")</f>
        <v/>
      </c>
      <c r="P194" s="46" t="str">
        <f>IFERROR(VLOOKUP($A193,'XI-MARKS-DB'!$A$1:$BY$184,49),"")</f>
        <v/>
      </c>
      <c r="Q194" s="46" t="str">
        <f>IFERROR(VLOOKUP($A193,'XI-MARKS-DB'!$A$1:$BY$184,51),"")</f>
        <v/>
      </c>
      <c r="R194" s="46" t="str">
        <f>IFERROR(VLOOKUP($A193,'XI-MARKS-DB'!$A$1:$BY$184,53),"")</f>
        <v/>
      </c>
      <c r="S194" s="46" t="str">
        <f>IFERROR(IF((VLOOKUP($A193,'XI-MARKS-DB'!$A$1:$BY$184,59))=0,"",VLOOKUP($A193,'XI-MARKS-DB'!$A$1:$BY$184,59)),"")</f>
        <v/>
      </c>
      <c r="T194" s="46" t="str">
        <f>IFERROR(IF((VLOOKUP($A193,'XI-MARKS-DB'!$A$1:$BY$184,61))=0,"",VLOOKUP($A193,'XI-MARKS-DB'!$A$1:$BY$184,61)),"")</f>
        <v/>
      </c>
      <c r="U194" s="46" t="str">
        <f>IFERROR(VLOOKUP($A193,'XI-MARKS-DB'!$A$1:$BY$184,63),"")</f>
        <v/>
      </c>
      <c r="V194" s="103"/>
      <c r="W194" s="103"/>
    </row>
    <row r="195" spans="1:23" x14ac:dyDescent="0.3">
      <c r="A195" s="103" t="str">
        <f>IF(COUNTA('XI-MARKS-DB'!$C$3:$C$277)&gt;A193,A193+1,"")</f>
        <v/>
      </c>
      <c r="B195" s="103" t="str">
        <f>IFERROR(VLOOKUP($A195,'XI-MARKS-DB'!$A$1:$BY$184,3)&amp;" ("&amp;VLOOKUP($A195,'XI-MARKS-DB'!$A$1:$BY$184,2)&amp;")","")</f>
        <v/>
      </c>
      <c r="C195" s="46" t="str">
        <f>IFERROR(VLOOKUP($A195,'XI-MARKS-DB'!$A$1:$BY$184,7),"")</f>
        <v/>
      </c>
      <c r="D195" s="104" t="str">
        <f t="shared" ref="D195" si="190">IF($D196="","",$F$1)</f>
        <v/>
      </c>
      <c r="E195" s="104"/>
      <c r="F195" s="104"/>
      <c r="G195" s="104" t="str">
        <f t="shared" ref="G195" si="191">IF($G196="","",$I$1)</f>
        <v/>
      </c>
      <c r="H195" s="104"/>
      <c r="I195" s="104"/>
      <c r="J195" s="104" t="str">
        <f>IFERROR(VLOOKUP($A195,'XI-MARKS-DB'!$A$1:$BY$184,26),"")</f>
        <v/>
      </c>
      <c r="K195" s="104"/>
      <c r="L195" s="104"/>
      <c r="M195" s="104" t="str">
        <f>IFERROR(VLOOKUP($A195,'XI-MARKS-DB'!$A$1:$BY$184,36),"")</f>
        <v/>
      </c>
      <c r="N195" s="104"/>
      <c r="O195" s="104"/>
      <c r="P195" s="104" t="str">
        <f>IFERROR(VLOOKUP($A195,'XI-MARKS-DB'!$A$1:$BY$184,46),"")</f>
        <v/>
      </c>
      <c r="Q195" s="104"/>
      <c r="R195" s="104"/>
      <c r="S195" s="104" t="str">
        <f>IFERROR(IF((VLOOKUP($A195,'XI-MARKS-DB'!$A$1:$BY$184,56))=0,"",VLOOKUP($A195,'XI-MARKS-DB'!$A$1:$BY$184,56)),"")</f>
        <v/>
      </c>
      <c r="T195" s="104"/>
      <c r="U195" s="104"/>
      <c r="V195" s="103" t="str">
        <f>IFERROR(VLOOKUP($A195,'XI-MARKS-DB'!$A$1:$BY$184,66),"")</f>
        <v/>
      </c>
      <c r="W195" s="103" t="str">
        <f>IFERROR(VLOOKUP($A195,'XI-MARKS-DB'!$A$1:$BY$184,69),"")</f>
        <v/>
      </c>
    </row>
    <row r="196" spans="1:23" x14ac:dyDescent="0.3">
      <c r="A196" s="103"/>
      <c r="B196" s="103"/>
      <c r="C196" s="46" t="str">
        <f>IFERROR(VLOOKUP($A195,'XI-MARKS-DB'!$A$1:$BY$184,4),"")</f>
        <v/>
      </c>
      <c r="D196" s="46" t="str">
        <f>IFERROR(VLOOKUP($A195,'XI-MARKS-DB'!$A$1:$BY$184,10),"")</f>
        <v/>
      </c>
      <c r="E196" s="46" t="str">
        <f>IFERROR(VLOOKUP($A195,'XI-MARKS-DB'!$A$1:$BY$184,12),"")</f>
        <v/>
      </c>
      <c r="F196" s="46" t="str">
        <f>IFERROR(VLOOKUP($A195,'XI-MARKS-DB'!$A$1:$BY$184,14),"")</f>
        <v/>
      </c>
      <c r="G196" s="46" t="str">
        <f>IFERROR(VLOOKUP($A195,'XI-MARKS-DB'!$A$1:$BY$184,19),"")</f>
        <v/>
      </c>
      <c r="H196" s="46" t="str">
        <f>IFERROR(VLOOKUP($A195,'XI-MARKS-DB'!$A$1:$BY$184,21),"")</f>
        <v/>
      </c>
      <c r="I196" s="46" t="str">
        <f>IFERROR(VLOOKUP($A195,'XI-MARKS-DB'!$A$1:$BY$184,23),"")</f>
        <v/>
      </c>
      <c r="J196" s="46" t="str">
        <f>IFERROR(VLOOKUP($A195,'XI-MARKS-DB'!$A$1:$BY$184,29),"")</f>
        <v/>
      </c>
      <c r="K196" s="46" t="str">
        <f>IFERROR(VLOOKUP($A195,'XI-MARKS-DB'!$A$1:$BY$184,31),"")</f>
        <v/>
      </c>
      <c r="L196" s="46" t="str">
        <f>IFERROR(VLOOKUP($A195,'XI-MARKS-DB'!$A$1:$BY$184,33),"")</f>
        <v/>
      </c>
      <c r="M196" s="46" t="str">
        <f>IFERROR(VLOOKUP($A195,'XI-MARKS-DB'!$A$1:$BY$184,39),"")</f>
        <v/>
      </c>
      <c r="N196" s="46" t="str">
        <f>IFERROR(VLOOKUP($A195,'XI-MARKS-DB'!$A$1:$BY$184,41),"")</f>
        <v/>
      </c>
      <c r="O196" s="46" t="str">
        <f>IFERROR(VLOOKUP($A195,'XI-MARKS-DB'!$A$1:$BY$184,43),"")</f>
        <v/>
      </c>
      <c r="P196" s="46" t="str">
        <f>IFERROR(VLOOKUP($A195,'XI-MARKS-DB'!$A$1:$BY$184,49),"")</f>
        <v/>
      </c>
      <c r="Q196" s="46" t="str">
        <f>IFERROR(VLOOKUP($A195,'XI-MARKS-DB'!$A$1:$BY$184,51),"")</f>
        <v/>
      </c>
      <c r="R196" s="46" t="str">
        <f>IFERROR(VLOOKUP($A195,'XI-MARKS-DB'!$A$1:$BY$184,53),"")</f>
        <v/>
      </c>
      <c r="S196" s="46" t="str">
        <f>IFERROR(IF((VLOOKUP($A195,'XI-MARKS-DB'!$A$1:$BY$184,59))=0,"",VLOOKUP($A195,'XI-MARKS-DB'!$A$1:$BY$184,59)),"")</f>
        <v/>
      </c>
      <c r="T196" s="46" t="str">
        <f>IFERROR(IF((VLOOKUP($A195,'XI-MARKS-DB'!$A$1:$BY$184,61))=0,"",VLOOKUP($A195,'XI-MARKS-DB'!$A$1:$BY$184,61)),"")</f>
        <v/>
      </c>
      <c r="U196" s="46" t="str">
        <f>IFERROR(VLOOKUP($A195,'XI-MARKS-DB'!$A$1:$BY$184,63),"")</f>
        <v/>
      </c>
      <c r="V196" s="103"/>
      <c r="W196" s="103"/>
    </row>
    <row r="197" spans="1:23" x14ac:dyDescent="0.3">
      <c r="A197" s="103" t="str">
        <f>IF(COUNTA('XI-MARKS-DB'!$C$3:$C$277)&gt;A195,A195+1,"")</f>
        <v/>
      </c>
      <c r="B197" s="103" t="str">
        <f>IFERROR(VLOOKUP($A197,'XI-MARKS-DB'!$A$1:$BY$184,3)&amp;" ("&amp;VLOOKUP($A197,'XI-MARKS-DB'!$A$1:$BY$184,2)&amp;")","")</f>
        <v/>
      </c>
      <c r="C197" s="46" t="str">
        <f>IFERROR(VLOOKUP($A197,'XI-MARKS-DB'!$A$1:$BY$184,7),"")</f>
        <v/>
      </c>
      <c r="D197" s="104" t="str">
        <f t="shared" ref="D197" si="192">IF($D198="","",$F$1)</f>
        <v/>
      </c>
      <c r="E197" s="104"/>
      <c r="F197" s="104"/>
      <c r="G197" s="104" t="str">
        <f t="shared" ref="G197" si="193">IF($G198="","",$I$1)</f>
        <v/>
      </c>
      <c r="H197" s="104"/>
      <c r="I197" s="104"/>
      <c r="J197" s="104" t="str">
        <f>IFERROR(VLOOKUP($A197,'XI-MARKS-DB'!$A$1:$BY$184,26),"")</f>
        <v/>
      </c>
      <c r="K197" s="104"/>
      <c r="L197" s="104"/>
      <c r="M197" s="104" t="str">
        <f>IFERROR(VLOOKUP($A197,'XI-MARKS-DB'!$A$1:$BY$184,36),"")</f>
        <v/>
      </c>
      <c r="N197" s="104"/>
      <c r="O197" s="104"/>
      <c r="P197" s="104" t="str">
        <f>IFERROR(VLOOKUP($A197,'XI-MARKS-DB'!$A$1:$BY$184,46),"")</f>
        <v/>
      </c>
      <c r="Q197" s="104"/>
      <c r="R197" s="104"/>
      <c r="S197" s="104" t="str">
        <f>IFERROR(IF((VLOOKUP($A197,'XI-MARKS-DB'!$A$1:$BY$184,56))=0,"",VLOOKUP($A197,'XI-MARKS-DB'!$A$1:$BY$184,56)),"")</f>
        <v/>
      </c>
      <c r="T197" s="104"/>
      <c r="U197" s="104"/>
      <c r="V197" s="103" t="str">
        <f>IFERROR(VLOOKUP($A197,'XI-MARKS-DB'!$A$1:$BY$184,66),"")</f>
        <v/>
      </c>
      <c r="W197" s="103" t="str">
        <f>IFERROR(VLOOKUP($A197,'XI-MARKS-DB'!$A$1:$BY$184,69),"")</f>
        <v/>
      </c>
    </row>
    <row r="198" spans="1:23" x14ac:dyDescent="0.3">
      <c r="A198" s="103"/>
      <c r="B198" s="103"/>
      <c r="C198" s="46" t="str">
        <f>IFERROR(VLOOKUP($A197,'XI-MARKS-DB'!$A$1:$BY$184,4),"")</f>
        <v/>
      </c>
      <c r="D198" s="46" t="str">
        <f>IFERROR(VLOOKUP($A197,'XI-MARKS-DB'!$A$1:$BY$184,10),"")</f>
        <v/>
      </c>
      <c r="E198" s="46" t="str">
        <f>IFERROR(VLOOKUP($A197,'XI-MARKS-DB'!$A$1:$BY$184,12),"")</f>
        <v/>
      </c>
      <c r="F198" s="46" t="str">
        <f>IFERROR(VLOOKUP($A197,'XI-MARKS-DB'!$A$1:$BY$184,14),"")</f>
        <v/>
      </c>
      <c r="G198" s="46" t="str">
        <f>IFERROR(VLOOKUP($A197,'XI-MARKS-DB'!$A$1:$BY$184,19),"")</f>
        <v/>
      </c>
      <c r="H198" s="46" t="str">
        <f>IFERROR(VLOOKUP($A197,'XI-MARKS-DB'!$A$1:$BY$184,21),"")</f>
        <v/>
      </c>
      <c r="I198" s="46" t="str">
        <f>IFERROR(VLOOKUP($A197,'XI-MARKS-DB'!$A$1:$BY$184,23),"")</f>
        <v/>
      </c>
      <c r="J198" s="46" t="str">
        <f>IFERROR(VLOOKUP($A197,'XI-MARKS-DB'!$A$1:$BY$184,29),"")</f>
        <v/>
      </c>
      <c r="K198" s="46" t="str">
        <f>IFERROR(VLOOKUP($A197,'XI-MARKS-DB'!$A$1:$BY$184,31),"")</f>
        <v/>
      </c>
      <c r="L198" s="46" t="str">
        <f>IFERROR(VLOOKUP($A197,'XI-MARKS-DB'!$A$1:$BY$184,33),"")</f>
        <v/>
      </c>
      <c r="M198" s="46" t="str">
        <f>IFERROR(VLOOKUP($A197,'XI-MARKS-DB'!$A$1:$BY$184,39),"")</f>
        <v/>
      </c>
      <c r="N198" s="46" t="str">
        <f>IFERROR(VLOOKUP($A197,'XI-MARKS-DB'!$A$1:$BY$184,41),"")</f>
        <v/>
      </c>
      <c r="O198" s="46" t="str">
        <f>IFERROR(VLOOKUP($A197,'XI-MARKS-DB'!$A$1:$BY$184,43),"")</f>
        <v/>
      </c>
      <c r="P198" s="46" t="str">
        <f>IFERROR(VLOOKUP($A197,'XI-MARKS-DB'!$A$1:$BY$184,49),"")</f>
        <v/>
      </c>
      <c r="Q198" s="46" t="str">
        <f>IFERROR(VLOOKUP($A197,'XI-MARKS-DB'!$A$1:$BY$184,51),"")</f>
        <v/>
      </c>
      <c r="R198" s="46" t="str">
        <f>IFERROR(VLOOKUP($A197,'XI-MARKS-DB'!$A$1:$BY$184,53),"")</f>
        <v/>
      </c>
      <c r="S198" s="46" t="str">
        <f>IFERROR(IF((VLOOKUP($A197,'XI-MARKS-DB'!$A$1:$BY$184,59))=0,"",VLOOKUP($A197,'XI-MARKS-DB'!$A$1:$BY$184,59)),"")</f>
        <v/>
      </c>
      <c r="T198" s="46" t="str">
        <f>IFERROR(IF((VLOOKUP($A197,'XI-MARKS-DB'!$A$1:$BY$184,61))=0,"",VLOOKUP($A197,'XI-MARKS-DB'!$A$1:$BY$184,61)),"")</f>
        <v/>
      </c>
      <c r="U198" s="46" t="str">
        <f>IFERROR(VLOOKUP($A197,'XI-MARKS-DB'!$A$1:$BY$184,63),"")</f>
        <v/>
      </c>
      <c r="V198" s="103"/>
      <c r="W198" s="103"/>
    </row>
    <row r="199" spans="1:23" x14ac:dyDescent="0.3">
      <c r="A199" s="103" t="str">
        <f>IF(COUNTA('XI-MARKS-DB'!$C$3:$C$277)&gt;A197,A197+1,"")</f>
        <v/>
      </c>
      <c r="B199" s="103" t="str">
        <f>IFERROR(VLOOKUP($A199,'XI-MARKS-DB'!$A$1:$BY$184,3)&amp;" ("&amp;VLOOKUP($A199,'XI-MARKS-DB'!$A$1:$BY$184,2)&amp;")","")</f>
        <v/>
      </c>
      <c r="C199" s="46" t="str">
        <f>IFERROR(VLOOKUP($A199,'XI-MARKS-DB'!$A$1:$BY$184,7),"")</f>
        <v/>
      </c>
      <c r="D199" s="104" t="str">
        <f t="shared" ref="D199" si="194">IF($D200="","",$F$1)</f>
        <v/>
      </c>
      <c r="E199" s="104"/>
      <c r="F199" s="104"/>
      <c r="G199" s="104" t="str">
        <f t="shared" ref="G199" si="195">IF($G200="","",$I$1)</f>
        <v/>
      </c>
      <c r="H199" s="104"/>
      <c r="I199" s="104"/>
      <c r="J199" s="104" t="str">
        <f>IFERROR(VLOOKUP($A199,'XI-MARKS-DB'!$A$1:$BY$184,26),"")</f>
        <v/>
      </c>
      <c r="K199" s="104"/>
      <c r="L199" s="104"/>
      <c r="M199" s="104" t="str">
        <f>IFERROR(VLOOKUP($A199,'XI-MARKS-DB'!$A$1:$BY$184,36),"")</f>
        <v/>
      </c>
      <c r="N199" s="104"/>
      <c r="O199" s="104"/>
      <c r="P199" s="104" t="str">
        <f>IFERROR(VLOOKUP($A199,'XI-MARKS-DB'!$A$1:$BY$184,46),"")</f>
        <v/>
      </c>
      <c r="Q199" s="104"/>
      <c r="R199" s="104"/>
      <c r="S199" s="104" t="str">
        <f>IFERROR(IF((VLOOKUP($A199,'XI-MARKS-DB'!$A$1:$BY$184,56))=0,"",VLOOKUP($A199,'XI-MARKS-DB'!$A$1:$BY$184,56)),"")</f>
        <v/>
      </c>
      <c r="T199" s="104"/>
      <c r="U199" s="104"/>
      <c r="V199" s="103" t="str">
        <f>IFERROR(VLOOKUP($A199,'XI-MARKS-DB'!$A$1:$BY$184,66),"")</f>
        <v/>
      </c>
      <c r="W199" s="103" t="str">
        <f>IFERROR(VLOOKUP($A199,'XI-MARKS-DB'!$A$1:$BY$184,69),"")</f>
        <v/>
      </c>
    </row>
    <row r="200" spans="1:23" x14ac:dyDescent="0.3">
      <c r="A200" s="103"/>
      <c r="B200" s="103"/>
      <c r="C200" s="46" t="str">
        <f>IFERROR(VLOOKUP($A199,'XI-MARKS-DB'!$A$1:$BY$184,4),"")</f>
        <v/>
      </c>
      <c r="D200" s="46" t="str">
        <f>IFERROR(VLOOKUP($A199,'XI-MARKS-DB'!$A$1:$BY$184,10),"")</f>
        <v/>
      </c>
      <c r="E200" s="46" t="str">
        <f>IFERROR(VLOOKUP($A199,'XI-MARKS-DB'!$A$1:$BY$184,12),"")</f>
        <v/>
      </c>
      <c r="F200" s="46" t="str">
        <f>IFERROR(VLOOKUP($A199,'XI-MARKS-DB'!$A$1:$BY$184,14),"")</f>
        <v/>
      </c>
      <c r="G200" s="46" t="str">
        <f>IFERROR(VLOOKUP($A199,'XI-MARKS-DB'!$A$1:$BY$184,19),"")</f>
        <v/>
      </c>
      <c r="H200" s="46" t="str">
        <f>IFERROR(VLOOKUP($A199,'XI-MARKS-DB'!$A$1:$BY$184,21),"")</f>
        <v/>
      </c>
      <c r="I200" s="46" t="str">
        <f>IFERROR(VLOOKUP($A199,'XI-MARKS-DB'!$A$1:$BY$184,23),"")</f>
        <v/>
      </c>
      <c r="J200" s="46" t="str">
        <f>IFERROR(VLOOKUP($A199,'XI-MARKS-DB'!$A$1:$BY$184,29),"")</f>
        <v/>
      </c>
      <c r="K200" s="46" t="str">
        <f>IFERROR(VLOOKUP($A199,'XI-MARKS-DB'!$A$1:$BY$184,31),"")</f>
        <v/>
      </c>
      <c r="L200" s="46" t="str">
        <f>IFERROR(VLOOKUP($A199,'XI-MARKS-DB'!$A$1:$BY$184,33),"")</f>
        <v/>
      </c>
      <c r="M200" s="46" t="str">
        <f>IFERROR(VLOOKUP($A199,'XI-MARKS-DB'!$A$1:$BY$184,39),"")</f>
        <v/>
      </c>
      <c r="N200" s="46" t="str">
        <f>IFERROR(VLOOKUP($A199,'XI-MARKS-DB'!$A$1:$BY$184,41),"")</f>
        <v/>
      </c>
      <c r="O200" s="46" t="str">
        <f>IFERROR(VLOOKUP($A199,'XI-MARKS-DB'!$A$1:$BY$184,43),"")</f>
        <v/>
      </c>
      <c r="P200" s="46" t="str">
        <f>IFERROR(VLOOKUP($A199,'XI-MARKS-DB'!$A$1:$BY$184,49),"")</f>
        <v/>
      </c>
      <c r="Q200" s="46" t="str">
        <f>IFERROR(VLOOKUP($A199,'XI-MARKS-DB'!$A$1:$BY$184,51),"")</f>
        <v/>
      </c>
      <c r="R200" s="46" t="str">
        <f>IFERROR(VLOOKUP($A199,'XI-MARKS-DB'!$A$1:$BY$184,53),"")</f>
        <v/>
      </c>
      <c r="S200" s="46" t="str">
        <f>IFERROR(IF((VLOOKUP($A199,'XI-MARKS-DB'!$A$1:$BY$184,59))=0,"",VLOOKUP($A199,'XI-MARKS-DB'!$A$1:$BY$184,59)),"")</f>
        <v/>
      </c>
      <c r="T200" s="46" t="str">
        <f>IFERROR(IF((VLOOKUP($A199,'XI-MARKS-DB'!$A$1:$BY$184,61))=0,"",VLOOKUP($A199,'XI-MARKS-DB'!$A$1:$BY$184,61)),"")</f>
        <v/>
      </c>
      <c r="U200" s="46" t="str">
        <f>IFERROR(VLOOKUP($A199,'XI-MARKS-DB'!$A$1:$BY$184,63),"")</f>
        <v/>
      </c>
      <c r="V200" s="103"/>
      <c r="W200" s="103"/>
    </row>
    <row r="201" spans="1:23" x14ac:dyDescent="0.3">
      <c r="A201" s="103" t="str">
        <f>IF(COUNTA('XI-MARKS-DB'!$C$3:$C$277)&gt;A199,A199+1,"")</f>
        <v/>
      </c>
      <c r="B201" s="103" t="str">
        <f>IFERROR(VLOOKUP($A201,'XI-MARKS-DB'!$A$1:$BY$184,3)&amp;" ("&amp;VLOOKUP($A201,'XI-MARKS-DB'!$A$1:$BY$184,2)&amp;")","")</f>
        <v/>
      </c>
      <c r="C201" s="46" t="str">
        <f>IFERROR(VLOOKUP($A201,'XI-MARKS-DB'!$A$1:$BY$184,7),"")</f>
        <v/>
      </c>
      <c r="D201" s="104" t="str">
        <f t="shared" ref="D201" si="196">IF($D202="","",$F$1)</f>
        <v/>
      </c>
      <c r="E201" s="104"/>
      <c r="F201" s="104"/>
      <c r="G201" s="104" t="str">
        <f t="shared" ref="G201" si="197">IF($G202="","",$I$1)</f>
        <v/>
      </c>
      <c r="H201" s="104"/>
      <c r="I201" s="104"/>
      <c r="J201" s="104" t="str">
        <f>IFERROR(VLOOKUP($A201,'XI-MARKS-DB'!$A$1:$BY$184,26),"")</f>
        <v/>
      </c>
      <c r="K201" s="104"/>
      <c r="L201" s="104"/>
      <c r="M201" s="104" t="str">
        <f>IFERROR(VLOOKUP($A201,'XI-MARKS-DB'!$A$1:$BY$184,36),"")</f>
        <v/>
      </c>
      <c r="N201" s="104"/>
      <c r="O201" s="104"/>
      <c r="P201" s="104" t="str">
        <f>IFERROR(VLOOKUP($A201,'XI-MARKS-DB'!$A$1:$BY$184,46),"")</f>
        <v/>
      </c>
      <c r="Q201" s="104"/>
      <c r="R201" s="104"/>
      <c r="S201" s="104" t="str">
        <f>IFERROR(IF((VLOOKUP($A201,'XI-MARKS-DB'!$A$1:$BY$184,56))=0,"",VLOOKUP($A201,'XI-MARKS-DB'!$A$1:$BY$184,56)),"")</f>
        <v/>
      </c>
      <c r="T201" s="104"/>
      <c r="U201" s="104"/>
      <c r="V201" s="103" t="str">
        <f>IFERROR(VLOOKUP($A201,'XI-MARKS-DB'!$A$1:$BY$184,66),"")</f>
        <v/>
      </c>
      <c r="W201" s="103" t="str">
        <f>IFERROR(VLOOKUP($A201,'XI-MARKS-DB'!$A$1:$BY$184,69),"")</f>
        <v/>
      </c>
    </row>
    <row r="202" spans="1:23" x14ac:dyDescent="0.3">
      <c r="A202" s="103"/>
      <c r="B202" s="103"/>
      <c r="C202" s="46" t="str">
        <f>IFERROR(VLOOKUP($A201,'XI-MARKS-DB'!$A$1:$BY$184,4),"")</f>
        <v/>
      </c>
      <c r="D202" s="46" t="str">
        <f>IFERROR(VLOOKUP($A201,'XI-MARKS-DB'!$A$1:$BY$184,10),"")</f>
        <v/>
      </c>
      <c r="E202" s="46" t="str">
        <f>IFERROR(VLOOKUP($A201,'XI-MARKS-DB'!$A$1:$BY$184,12),"")</f>
        <v/>
      </c>
      <c r="F202" s="46" t="str">
        <f>IFERROR(VLOOKUP($A201,'XI-MARKS-DB'!$A$1:$BY$184,14),"")</f>
        <v/>
      </c>
      <c r="G202" s="46" t="str">
        <f>IFERROR(VLOOKUP($A201,'XI-MARKS-DB'!$A$1:$BY$184,19),"")</f>
        <v/>
      </c>
      <c r="H202" s="46" t="str">
        <f>IFERROR(VLOOKUP($A201,'XI-MARKS-DB'!$A$1:$BY$184,21),"")</f>
        <v/>
      </c>
      <c r="I202" s="46" t="str">
        <f>IFERROR(VLOOKUP($A201,'XI-MARKS-DB'!$A$1:$BY$184,23),"")</f>
        <v/>
      </c>
      <c r="J202" s="46" t="str">
        <f>IFERROR(VLOOKUP($A201,'XI-MARKS-DB'!$A$1:$BY$184,29),"")</f>
        <v/>
      </c>
      <c r="K202" s="46" t="str">
        <f>IFERROR(VLOOKUP($A201,'XI-MARKS-DB'!$A$1:$BY$184,31),"")</f>
        <v/>
      </c>
      <c r="L202" s="46" t="str">
        <f>IFERROR(VLOOKUP($A201,'XI-MARKS-DB'!$A$1:$BY$184,33),"")</f>
        <v/>
      </c>
      <c r="M202" s="46" t="str">
        <f>IFERROR(VLOOKUP($A201,'XI-MARKS-DB'!$A$1:$BY$184,39),"")</f>
        <v/>
      </c>
      <c r="N202" s="46" t="str">
        <f>IFERROR(VLOOKUP($A201,'XI-MARKS-DB'!$A$1:$BY$184,41),"")</f>
        <v/>
      </c>
      <c r="O202" s="46" t="str">
        <f>IFERROR(VLOOKUP($A201,'XI-MARKS-DB'!$A$1:$BY$184,43),"")</f>
        <v/>
      </c>
      <c r="P202" s="46" t="str">
        <f>IFERROR(VLOOKUP($A201,'XI-MARKS-DB'!$A$1:$BY$184,49),"")</f>
        <v/>
      </c>
      <c r="Q202" s="46" t="str">
        <f>IFERROR(VLOOKUP($A201,'XI-MARKS-DB'!$A$1:$BY$184,51),"")</f>
        <v/>
      </c>
      <c r="R202" s="46" t="str">
        <f>IFERROR(VLOOKUP($A201,'XI-MARKS-DB'!$A$1:$BY$184,53),"")</f>
        <v/>
      </c>
      <c r="S202" s="46" t="str">
        <f>IFERROR(IF((VLOOKUP($A201,'XI-MARKS-DB'!$A$1:$BY$184,59))=0,"",VLOOKUP($A201,'XI-MARKS-DB'!$A$1:$BY$184,59)),"")</f>
        <v/>
      </c>
      <c r="T202" s="46" t="str">
        <f>IFERROR(IF((VLOOKUP($A201,'XI-MARKS-DB'!$A$1:$BY$184,61))=0,"",VLOOKUP($A201,'XI-MARKS-DB'!$A$1:$BY$184,61)),"")</f>
        <v/>
      </c>
      <c r="U202" s="46" t="str">
        <f>IFERROR(VLOOKUP($A201,'XI-MARKS-DB'!$A$1:$BY$184,63),"")</f>
        <v/>
      </c>
      <c r="V202" s="103"/>
      <c r="W202" s="103"/>
    </row>
    <row r="203" spans="1:23" x14ac:dyDescent="0.3">
      <c r="A203" s="103" t="str">
        <f>IF(COUNTA('XI-MARKS-DB'!$C$3:$C$277)&gt;A201,A201+1,"")</f>
        <v/>
      </c>
      <c r="B203" s="103" t="str">
        <f>IFERROR(VLOOKUP($A203,'XI-MARKS-DB'!$A$1:$BY$184,3)&amp;" ("&amp;VLOOKUP($A203,'XI-MARKS-DB'!$A$1:$BY$184,2)&amp;")","")</f>
        <v/>
      </c>
      <c r="C203" s="46" t="str">
        <f>IFERROR(VLOOKUP($A203,'XI-MARKS-DB'!$A$1:$BY$184,7),"")</f>
        <v/>
      </c>
      <c r="D203" s="104" t="str">
        <f t="shared" ref="D203" si="198">IF($D204="","",$F$1)</f>
        <v/>
      </c>
      <c r="E203" s="104"/>
      <c r="F203" s="104"/>
      <c r="G203" s="104" t="str">
        <f t="shared" ref="G203" si="199">IF($G204="","",$I$1)</f>
        <v/>
      </c>
      <c r="H203" s="104"/>
      <c r="I203" s="104"/>
      <c r="J203" s="104" t="str">
        <f>IFERROR(VLOOKUP($A203,'XI-MARKS-DB'!$A$1:$BY$184,26),"")</f>
        <v/>
      </c>
      <c r="K203" s="104"/>
      <c r="L203" s="104"/>
      <c r="M203" s="104" t="str">
        <f>IFERROR(VLOOKUP($A203,'XI-MARKS-DB'!$A$1:$BY$184,36),"")</f>
        <v/>
      </c>
      <c r="N203" s="104"/>
      <c r="O203" s="104"/>
      <c r="P203" s="104" t="str">
        <f>IFERROR(VLOOKUP($A203,'XI-MARKS-DB'!$A$1:$BY$184,46),"")</f>
        <v/>
      </c>
      <c r="Q203" s="104"/>
      <c r="R203" s="104"/>
      <c r="S203" s="104" t="str">
        <f>IFERROR(IF((VLOOKUP($A203,'XI-MARKS-DB'!$A$1:$BY$184,56))=0,"",VLOOKUP($A203,'XI-MARKS-DB'!$A$1:$BY$184,56)),"")</f>
        <v/>
      </c>
      <c r="T203" s="104"/>
      <c r="U203" s="104"/>
      <c r="V203" s="103" t="str">
        <f>IFERROR(VLOOKUP($A203,'XI-MARKS-DB'!$A$1:$BY$184,66),"")</f>
        <v/>
      </c>
      <c r="W203" s="103" t="str">
        <f>IFERROR(VLOOKUP($A203,'XI-MARKS-DB'!$A$1:$BY$184,69),"")</f>
        <v/>
      </c>
    </row>
    <row r="204" spans="1:23" x14ac:dyDescent="0.3">
      <c r="A204" s="103"/>
      <c r="B204" s="103"/>
      <c r="C204" s="46" t="str">
        <f>IFERROR(VLOOKUP($A203,'XI-MARKS-DB'!$A$1:$BY$184,4),"")</f>
        <v/>
      </c>
      <c r="D204" s="46" t="str">
        <f>IFERROR(VLOOKUP($A203,'XI-MARKS-DB'!$A$1:$BY$184,10),"")</f>
        <v/>
      </c>
      <c r="E204" s="46" t="str">
        <f>IFERROR(VLOOKUP($A203,'XI-MARKS-DB'!$A$1:$BY$184,12),"")</f>
        <v/>
      </c>
      <c r="F204" s="46" t="str">
        <f>IFERROR(VLOOKUP($A203,'XI-MARKS-DB'!$A$1:$BY$184,14),"")</f>
        <v/>
      </c>
      <c r="G204" s="46" t="str">
        <f>IFERROR(VLOOKUP($A203,'XI-MARKS-DB'!$A$1:$BY$184,19),"")</f>
        <v/>
      </c>
      <c r="H204" s="46" t="str">
        <f>IFERROR(VLOOKUP($A203,'XI-MARKS-DB'!$A$1:$BY$184,21),"")</f>
        <v/>
      </c>
      <c r="I204" s="46" t="str">
        <f>IFERROR(VLOOKUP($A203,'XI-MARKS-DB'!$A$1:$BY$184,23),"")</f>
        <v/>
      </c>
      <c r="J204" s="46" t="str">
        <f>IFERROR(VLOOKUP($A203,'XI-MARKS-DB'!$A$1:$BY$184,29),"")</f>
        <v/>
      </c>
      <c r="K204" s="46" t="str">
        <f>IFERROR(VLOOKUP($A203,'XI-MARKS-DB'!$A$1:$BY$184,31),"")</f>
        <v/>
      </c>
      <c r="L204" s="46" t="str">
        <f>IFERROR(VLOOKUP($A203,'XI-MARKS-DB'!$A$1:$BY$184,33),"")</f>
        <v/>
      </c>
      <c r="M204" s="46" t="str">
        <f>IFERROR(VLOOKUP($A203,'XI-MARKS-DB'!$A$1:$BY$184,39),"")</f>
        <v/>
      </c>
      <c r="N204" s="46" t="str">
        <f>IFERROR(VLOOKUP($A203,'XI-MARKS-DB'!$A$1:$BY$184,41),"")</f>
        <v/>
      </c>
      <c r="O204" s="46" t="str">
        <f>IFERROR(VLOOKUP($A203,'XI-MARKS-DB'!$A$1:$BY$184,43),"")</f>
        <v/>
      </c>
      <c r="P204" s="46" t="str">
        <f>IFERROR(VLOOKUP($A203,'XI-MARKS-DB'!$A$1:$BY$184,49),"")</f>
        <v/>
      </c>
      <c r="Q204" s="46" t="str">
        <f>IFERROR(VLOOKUP($A203,'XI-MARKS-DB'!$A$1:$BY$184,51),"")</f>
        <v/>
      </c>
      <c r="R204" s="46" t="str">
        <f>IFERROR(VLOOKUP($A203,'XI-MARKS-DB'!$A$1:$BY$184,53),"")</f>
        <v/>
      </c>
      <c r="S204" s="46" t="str">
        <f>IFERROR(IF((VLOOKUP($A203,'XI-MARKS-DB'!$A$1:$BY$184,59))=0,"",VLOOKUP($A203,'XI-MARKS-DB'!$A$1:$BY$184,59)),"")</f>
        <v/>
      </c>
      <c r="T204" s="46" t="str">
        <f>IFERROR(IF((VLOOKUP($A203,'XI-MARKS-DB'!$A$1:$BY$184,61))=0,"",VLOOKUP($A203,'XI-MARKS-DB'!$A$1:$BY$184,61)),"")</f>
        <v/>
      </c>
      <c r="U204" s="46" t="str">
        <f>IFERROR(VLOOKUP($A203,'XI-MARKS-DB'!$A$1:$BY$184,63),"")</f>
        <v/>
      </c>
      <c r="V204" s="103"/>
      <c r="W204" s="103"/>
    </row>
    <row r="205" spans="1:23" x14ac:dyDescent="0.3">
      <c r="A205" s="103" t="str">
        <f>IF(COUNTA('XI-MARKS-DB'!$C$3:$C$277)&gt;A203,A203+1,"")</f>
        <v/>
      </c>
      <c r="B205" s="103" t="str">
        <f>IFERROR(VLOOKUP($A205,'XI-MARKS-DB'!$A$1:$BY$184,3)&amp;" ("&amp;VLOOKUP($A205,'XI-MARKS-DB'!$A$1:$BY$184,2)&amp;")","")</f>
        <v/>
      </c>
      <c r="C205" s="46" t="str">
        <f>IFERROR(VLOOKUP($A205,'XI-MARKS-DB'!$A$1:$BY$184,7),"")</f>
        <v/>
      </c>
      <c r="D205" s="104" t="str">
        <f t="shared" ref="D205" si="200">IF($D206="","",$F$1)</f>
        <v/>
      </c>
      <c r="E205" s="104"/>
      <c r="F205" s="104"/>
      <c r="G205" s="104" t="str">
        <f t="shared" ref="G205" si="201">IF($G206="","",$I$1)</f>
        <v/>
      </c>
      <c r="H205" s="104"/>
      <c r="I205" s="104"/>
      <c r="J205" s="104" t="str">
        <f>IFERROR(VLOOKUP($A205,'XI-MARKS-DB'!$A$1:$BY$184,26),"")</f>
        <v/>
      </c>
      <c r="K205" s="104"/>
      <c r="L205" s="104"/>
      <c r="M205" s="104" t="str">
        <f>IFERROR(VLOOKUP($A205,'XI-MARKS-DB'!$A$1:$BY$184,36),"")</f>
        <v/>
      </c>
      <c r="N205" s="104"/>
      <c r="O205" s="104"/>
      <c r="P205" s="104" t="str">
        <f>IFERROR(VLOOKUP($A205,'XI-MARKS-DB'!$A$1:$BY$184,46),"")</f>
        <v/>
      </c>
      <c r="Q205" s="104"/>
      <c r="R205" s="104"/>
      <c r="S205" s="104" t="str">
        <f>IFERROR(IF((VLOOKUP($A205,'XI-MARKS-DB'!$A$1:$BY$184,56))=0,"",VLOOKUP($A205,'XI-MARKS-DB'!$A$1:$BY$184,56)),"")</f>
        <v/>
      </c>
      <c r="T205" s="104"/>
      <c r="U205" s="104"/>
      <c r="V205" s="103" t="str">
        <f>IFERROR(VLOOKUP($A205,'XI-MARKS-DB'!$A$1:$BY$184,66),"")</f>
        <v/>
      </c>
      <c r="W205" s="103" t="str">
        <f>IFERROR(VLOOKUP($A205,'XI-MARKS-DB'!$A$1:$BY$184,69),"")</f>
        <v/>
      </c>
    </row>
    <row r="206" spans="1:23" x14ac:dyDescent="0.3">
      <c r="A206" s="103"/>
      <c r="B206" s="103"/>
      <c r="C206" s="46" t="str">
        <f>IFERROR(VLOOKUP($A205,'XI-MARKS-DB'!$A$1:$BY$184,4),"")</f>
        <v/>
      </c>
      <c r="D206" s="46" t="str">
        <f>IFERROR(VLOOKUP($A205,'XI-MARKS-DB'!$A$1:$BY$184,10),"")</f>
        <v/>
      </c>
      <c r="E206" s="46" t="str">
        <f>IFERROR(VLOOKUP($A205,'XI-MARKS-DB'!$A$1:$BY$184,12),"")</f>
        <v/>
      </c>
      <c r="F206" s="46" t="str">
        <f>IFERROR(VLOOKUP($A205,'XI-MARKS-DB'!$A$1:$BY$184,14),"")</f>
        <v/>
      </c>
      <c r="G206" s="46" t="str">
        <f>IFERROR(VLOOKUP($A205,'XI-MARKS-DB'!$A$1:$BY$184,19),"")</f>
        <v/>
      </c>
      <c r="H206" s="46" t="str">
        <f>IFERROR(VLOOKUP($A205,'XI-MARKS-DB'!$A$1:$BY$184,21),"")</f>
        <v/>
      </c>
      <c r="I206" s="46" t="str">
        <f>IFERROR(VLOOKUP($A205,'XI-MARKS-DB'!$A$1:$BY$184,23),"")</f>
        <v/>
      </c>
      <c r="J206" s="46" t="str">
        <f>IFERROR(VLOOKUP($A205,'XI-MARKS-DB'!$A$1:$BY$184,29),"")</f>
        <v/>
      </c>
      <c r="K206" s="46" t="str">
        <f>IFERROR(VLOOKUP($A205,'XI-MARKS-DB'!$A$1:$BY$184,31),"")</f>
        <v/>
      </c>
      <c r="L206" s="46" t="str">
        <f>IFERROR(VLOOKUP($A205,'XI-MARKS-DB'!$A$1:$BY$184,33),"")</f>
        <v/>
      </c>
      <c r="M206" s="46" t="str">
        <f>IFERROR(VLOOKUP($A205,'XI-MARKS-DB'!$A$1:$BY$184,39),"")</f>
        <v/>
      </c>
      <c r="N206" s="46" t="str">
        <f>IFERROR(VLOOKUP($A205,'XI-MARKS-DB'!$A$1:$BY$184,41),"")</f>
        <v/>
      </c>
      <c r="O206" s="46" t="str">
        <f>IFERROR(VLOOKUP($A205,'XI-MARKS-DB'!$A$1:$BY$184,43),"")</f>
        <v/>
      </c>
      <c r="P206" s="46" t="str">
        <f>IFERROR(VLOOKUP($A205,'XI-MARKS-DB'!$A$1:$BY$184,49),"")</f>
        <v/>
      </c>
      <c r="Q206" s="46" t="str">
        <f>IFERROR(VLOOKUP($A205,'XI-MARKS-DB'!$A$1:$BY$184,51),"")</f>
        <v/>
      </c>
      <c r="R206" s="46" t="str">
        <f>IFERROR(VLOOKUP($A205,'XI-MARKS-DB'!$A$1:$BY$184,53),"")</f>
        <v/>
      </c>
      <c r="S206" s="46" t="str">
        <f>IFERROR(IF((VLOOKUP($A205,'XI-MARKS-DB'!$A$1:$BY$184,59))=0,"",VLOOKUP($A205,'XI-MARKS-DB'!$A$1:$BY$184,59)),"")</f>
        <v/>
      </c>
      <c r="T206" s="46" t="str">
        <f>IFERROR(IF((VLOOKUP($A205,'XI-MARKS-DB'!$A$1:$BY$184,61))=0,"",VLOOKUP($A205,'XI-MARKS-DB'!$A$1:$BY$184,61)),"")</f>
        <v/>
      </c>
      <c r="U206" s="46" t="str">
        <f>IFERROR(VLOOKUP($A205,'XI-MARKS-DB'!$A$1:$BY$184,63),"")</f>
        <v/>
      </c>
      <c r="V206" s="103"/>
      <c r="W206" s="103"/>
    </row>
    <row r="207" spans="1:23" x14ac:dyDescent="0.3">
      <c r="A207" s="103" t="str">
        <f>IF(COUNTA('XI-MARKS-DB'!$C$3:$C$277)&gt;A205,A205+1,"")</f>
        <v/>
      </c>
      <c r="B207" s="103" t="str">
        <f>IFERROR(VLOOKUP($A207,'XI-MARKS-DB'!$A$1:$BY$184,3)&amp;" ("&amp;VLOOKUP($A207,'XI-MARKS-DB'!$A$1:$BY$184,2)&amp;")","")</f>
        <v/>
      </c>
      <c r="C207" s="46" t="str">
        <f>IFERROR(VLOOKUP($A207,'XI-MARKS-DB'!$A$1:$BY$184,7),"")</f>
        <v/>
      </c>
      <c r="D207" s="104" t="str">
        <f t="shared" ref="D207" si="202">IF($D208="","",$F$1)</f>
        <v/>
      </c>
      <c r="E207" s="104"/>
      <c r="F207" s="104"/>
      <c r="G207" s="104" t="str">
        <f t="shared" ref="G207" si="203">IF($G208="","",$I$1)</f>
        <v/>
      </c>
      <c r="H207" s="104"/>
      <c r="I207" s="104"/>
      <c r="J207" s="104" t="str">
        <f>IFERROR(VLOOKUP($A207,'XI-MARKS-DB'!$A$1:$BY$184,26),"")</f>
        <v/>
      </c>
      <c r="K207" s="104"/>
      <c r="L207" s="104"/>
      <c r="M207" s="104" t="str">
        <f>IFERROR(VLOOKUP($A207,'XI-MARKS-DB'!$A$1:$BY$184,36),"")</f>
        <v/>
      </c>
      <c r="N207" s="104"/>
      <c r="O207" s="104"/>
      <c r="P207" s="104" t="str">
        <f>IFERROR(VLOOKUP($A207,'XI-MARKS-DB'!$A$1:$BY$184,46),"")</f>
        <v/>
      </c>
      <c r="Q207" s="104"/>
      <c r="R207" s="104"/>
      <c r="S207" s="104" t="str">
        <f>IFERROR(IF((VLOOKUP($A207,'XI-MARKS-DB'!$A$1:$BY$184,56))=0,"",VLOOKUP($A207,'XI-MARKS-DB'!$A$1:$BY$184,56)),"")</f>
        <v/>
      </c>
      <c r="T207" s="104"/>
      <c r="U207" s="104"/>
      <c r="V207" s="103" t="str">
        <f>IFERROR(VLOOKUP($A207,'XI-MARKS-DB'!$A$1:$BY$184,66),"")</f>
        <v/>
      </c>
      <c r="W207" s="103" t="str">
        <f>IFERROR(VLOOKUP($A207,'XI-MARKS-DB'!$A$1:$BY$184,69),"")</f>
        <v/>
      </c>
    </row>
    <row r="208" spans="1:23" x14ac:dyDescent="0.3">
      <c r="A208" s="103"/>
      <c r="B208" s="103"/>
      <c r="C208" s="46" t="str">
        <f>IFERROR(VLOOKUP($A207,'XI-MARKS-DB'!$A$1:$BY$184,4),"")</f>
        <v/>
      </c>
      <c r="D208" s="46" t="str">
        <f>IFERROR(VLOOKUP($A207,'XI-MARKS-DB'!$A$1:$BY$184,10),"")</f>
        <v/>
      </c>
      <c r="E208" s="46" t="str">
        <f>IFERROR(VLOOKUP($A207,'XI-MARKS-DB'!$A$1:$BY$184,12),"")</f>
        <v/>
      </c>
      <c r="F208" s="46" t="str">
        <f>IFERROR(VLOOKUP($A207,'XI-MARKS-DB'!$A$1:$BY$184,14),"")</f>
        <v/>
      </c>
      <c r="G208" s="46" t="str">
        <f>IFERROR(VLOOKUP($A207,'XI-MARKS-DB'!$A$1:$BY$184,19),"")</f>
        <v/>
      </c>
      <c r="H208" s="46" t="str">
        <f>IFERROR(VLOOKUP($A207,'XI-MARKS-DB'!$A$1:$BY$184,21),"")</f>
        <v/>
      </c>
      <c r="I208" s="46" t="str">
        <f>IFERROR(VLOOKUP($A207,'XI-MARKS-DB'!$A$1:$BY$184,23),"")</f>
        <v/>
      </c>
      <c r="J208" s="46" t="str">
        <f>IFERROR(VLOOKUP($A207,'XI-MARKS-DB'!$A$1:$BY$184,29),"")</f>
        <v/>
      </c>
      <c r="K208" s="46" t="str">
        <f>IFERROR(VLOOKUP($A207,'XI-MARKS-DB'!$A$1:$BY$184,31),"")</f>
        <v/>
      </c>
      <c r="L208" s="46" t="str">
        <f>IFERROR(VLOOKUP($A207,'XI-MARKS-DB'!$A$1:$BY$184,33),"")</f>
        <v/>
      </c>
      <c r="M208" s="46" t="str">
        <f>IFERROR(VLOOKUP($A207,'XI-MARKS-DB'!$A$1:$BY$184,39),"")</f>
        <v/>
      </c>
      <c r="N208" s="46" t="str">
        <f>IFERROR(VLOOKUP($A207,'XI-MARKS-DB'!$A$1:$BY$184,41),"")</f>
        <v/>
      </c>
      <c r="O208" s="46" t="str">
        <f>IFERROR(VLOOKUP($A207,'XI-MARKS-DB'!$A$1:$BY$184,43),"")</f>
        <v/>
      </c>
      <c r="P208" s="46" t="str">
        <f>IFERROR(VLOOKUP($A207,'XI-MARKS-DB'!$A$1:$BY$184,49),"")</f>
        <v/>
      </c>
      <c r="Q208" s="46" t="str">
        <f>IFERROR(VLOOKUP($A207,'XI-MARKS-DB'!$A$1:$BY$184,51),"")</f>
        <v/>
      </c>
      <c r="R208" s="46" t="str">
        <f>IFERROR(VLOOKUP($A207,'XI-MARKS-DB'!$A$1:$BY$184,53),"")</f>
        <v/>
      </c>
      <c r="S208" s="46" t="str">
        <f>IFERROR(IF((VLOOKUP($A207,'XI-MARKS-DB'!$A$1:$BY$184,59))=0,"",VLOOKUP($A207,'XI-MARKS-DB'!$A$1:$BY$184,59)),"")</f>
        <v/>
      </c>
      <c r="T208" s="46" t="str">
        <f>IFERROR(IF((VLOOKUP($A207,'XI-MARKS-DB'!$A$1:$BY$184,61))=0,"",VLOOKUP($A207,'XI-MARKS-DB'!$A$1:$BY$184,61)),"")</f>
        <v/>
      </c>
      <c r="U208" s="46" t="str">
        <f>IFERROR(VLOOKUP($A207,'XI-MARKS-DB'!$A$1:$BY$184,63),"")</f>
        <v/>
      </c>
      <c r="V208" s="103"/>
      <c r="W208" s="103"/>
    </row>
    <row r="209" spans="1:23" x14ac:dyDescent="0.3">
      <c r="A209" s="103" t="str">
        <f>IF(COUNTA('XI-MARKS-DB'!$C$3:$C$277)&gt;A207,A207+1,"")</f>
        <v/>
      </c>
      <c r="B209" s="103" t="str">
        <f>IFERROR(VLOOKUP($A209,'XI-MARKS-DB'!$A$1:$BY$184,3)&amp;" ("&amp;VLOOKUP($A209,'XI-MARKS-DB'!$A$1:$BY$184,2)&amp;")","")</f>
        <v/>
      </c>
      <c r="C209" s="46" t="str">
        <f>IFERROR(VLOOKUP($A209,'XI-MARKS-DB'!$A$1:$BY$184,7),"")</f>
        <v/>
      </c>
      <c r="D209" s="104" t="str">
        <f t="shared" ref="D209" si="204">IF($D210="","",$F$1)</f>
        <v/>
      </c>
      <c r="E209" s="104"/>
      <c r="F209" s="104"/>
      <c r="G209" s="104" t="str">
        <f t="shared" ref="G209" si="205">IF($G210="","",$I$1)</f>
        <v/>
      </c>
      <c r="H209" s="104"/>
      <c r="I209" s="104"/>
      <c r="J209" s="104" t="str">
        <f>IFERROR(VLOOKUP($A209,'XI-MARKS-DB'!$A$1:$BY$184,26),"")</f>
        <v/>
      </c>
      <c r="K209" s="104"/>
      <c r="L209" s="104"/>
      <c r="M209" s="104" t="str">
        <f>IFERROR(VLOOKUP($A209,'XI-MARKS-DB'!$A$1:$BY$184,36),"")</f>
        <v/>
      </c>
      <c r="N209" s="104"/>
      <c r="O209" s="104"/>
      <c r="P209" s="104" t="str">
        <f>IFERROR(VLOOKUP($A209,'XI-MARKS-DB'!$A$1:$BY$184,46),"")</f>
        <v/>
      </c>
      <c r="Q209" s="104"/>
      <c r="R209" s="104"/>
      <c r="S209" s="104" t="str">
        <f>IFERROR(IF((VLOOKUP($A209,'XI-MARKS-DB'!$A$1:$BY$184,56))=0,"",VLOOKUP($A209,'XI-MARKS-DB'!$A$1:$BY$184,56)),"")</f>
        <v/>
      </c>
      <c r="T209" s="104"/>
      <c r="U209" s="104"/>
      <c r="V209" s="103" t="str">
        <f>IFERROR(VLOOKUP($A209,'XI-MARKS-DB'!$A$1:$BY$184,66),"")</f>
        <v/>
      </c>
      <c r="W209" s="103" t="str">
        <f>IFERROR(VLOOKUP($A209,'XI-MARKS-DB'!$A$1:$BY$184,69),"")</f>
        <v/>
      </c>
    </row>
    <row r="210" spans="1:23" x14ac:dyDescent="0.3">
      <c r="A210" s="103"/>
      <c r="B210" s="103"/>
      <c r="C210" s="46" t="str">
        <f>IFERROR(VLOOKUP($A209,'XI-MARKS-DB'!$A$1:$BY$184,4),"")</f>
        <v/>
      </c>
      <c r="D210" s="46" t="str">
        <f>IFERROR(VLOOKUP($A209,'XI-MARKS-DB'!$A$1:$BY$184,10),"")</f>
        <v/>
      </c>
      <c r="E210" s="46" t="str">
        <f>IFERROR(VLOOKUP($A209,'XI-MARKS-DB'!$A$1:$BY$184,12),"")</f>
        <v/>
      </c>
      <c r="F210" s="46" t="str">
        <f>IFERROR(VLOOKUP($A209,'XI-MARKS-DB'!$A$1:$BY$184,14),"")</f>
        <v/>
      </c>
      <c r="G210" s="46" t="str">
        <f>IFERROR(VLOOKUP($A209,'XI-MARKS-DB'!$A$1:$BY$184,19),"")</f>
        <v/>
      </c>
      <c r="H210" s="46" t="str">
        <f>IFERROR(VLOOKUP($A209,'XI-MARKS-DB'!$A$1:$BY$184,21),"")</f>
        <v/>
      </c>
      <c r="I210" s="46" t="str">
        <f>IFERROR(VLOOKUP($A209,'XI-MARKS-DB'!$A$1:$BY$184,23),"")</f>
        <v/>
      </c>
      <c r="J210" s="46" t="str">
        <f>IFERROR(VLOOKUP($A209,'XI-MARKS-DB'!$A$1:$BY$184,29),"")</f>
        <v/>
      </c>
      <c r="K210" s="46" t="str">
        <f>IFERROR(VLOOKUP($A209,'XI-MARKS-DB'!$A$1:$BY$184,31),"")</f>
        <v/>
      </c>
      <c r="L210" s="46" t="str">
        <f>IFERROR(VLOOKUP($A209,'XI-MARKS-DB'!$A$1:$BY$184,33),"")</f>
        <v/>
      </c>
      <c r="M210" s="46" t="str">
        <f>IFERROR(VLOOKUP($A209,'XI-MARKS-DB'!$A$1:$BY$184,39),"")</f>
        <v/>
      </c>
      <c r="N210" s="46" t="str">
        <f>IFERROR(VLOOKUP($A209,'XI-MARKS-DB'!$A$1:$BY$184,41),"")</f>
        <v/>
      </c>
      <c r="O210" s="46" t="str">
        <f>IFERROR(VLOOKUP($A209,'XI-MARKS-DB'!$A$1:$BY$184,43),"")</f>
        <v/>
      </c>
      <c r="P210" s="46" t="str">
        <f>IFERROR(VLOOKUP($A209,'XI-MARKS-DB'!$A$1:$BY$184,49),"")</f>
        <v/>
      </c>
      <c r="Q210" s="46" t="str">
        <f>IFERROR(VLOOKUP($A209,'XI-MARKS-DB'!$A$1:$BY$184,51),"")</f>
        <v/>
      </c>
      <c r="R210" s="46" t="str">
        <f>IFERROR(VLOOKUP($A209,'XI-MARKS-DB'!$A$1:$BY$184,53),"")</f>
        <v/>
      </c>
      <c r="S210" s="46" t="str">
        <f>IFERROR(IF((VLOOKUP($A209,'XI-MARKS-DB'!$A$1:$BY$184,59))=0,"",VLOOKUP($A209,'XI-MARKS-DB'!$A$1:$BY$184,59)),"")</f>
        <v/>
      </c>
      <c r="T210" s="46" t="str">
        <f>IFERROR(IF((VLOOKUP($A209,'XI-MARKS-DB'!$A$1:$BY$184,61))=0,"",VLOOKUP($A209,'XI-MARKS-DB'!$A$1:$BY$184,61)),"")</f>
        <v/>
      </c>
      <c r="U210" s="46" t="str">
        <f>IFERROR(VLOOKUP($A209,'XI-MARKS-DB'!$A$1:$BY$184,63),"")</f>
        <v/>
      </c>
      <c r="V210" s="103"/>
      <c r="W210" s="103"/>
    </row>
    <row r="211" spans="1:23" x14ac:dyDescent="0.3">
      <c r="A211" s="103" t="str">
        <f>IF(COUNTA('XI-MARKS-DB'!$C$3:$C$277)&gt;A209,A209+1,"")</f>
        <v/>
      </c>
      <c r="B211" s="103" t="str">
        <f>IFERROR(VLOOKUP($A211,'XI-MARKS-DB'!$A$1:$BY$184,3)&amp;" ("&amp;VLOOKUP($A211,'XI-MARKS-DB'!$A$1:$BY$184,2)&amp;")","")</f>
        <v/>
      </c>
      <c r="C211" s="46" t="str">
        <f>IFERROR(VLOOKUP($A211,'XI-MARKS-DB'!$A$1:$BY$184,7),"")</f>
        <v/>
      </c>
      <c r="D211" s="104" t="str">
        <f t="shared" ref="D211" si="206">IF($D212="","",$F$1)</f>
        <v/>
      </c>
      <c r="E211" s="104"/>
      <c r="F211" s="104"/>
      <c r="G211" s="104" t="str">
        <f t="shared" ref="G211" si="207">IF($G212="","",$I$1)</f>
        <v/>
      </c>
      <c r="H211" s="104"/>
      <c r="I211" s="104"/>
      <c r="J211" s="104" t="str">
        <f>IFERROR(VLOOKUP($A211,'XI-MARKS-DB'!$A$1:$BY$184,26),"")</f>
        <v/>
      </c>
      <c r="K211" s="104"/>
      <c r="L211" s="104"/>
      <c r="M211" s="104" t="str">
        <f>IFERROR(VLOOKUP($A211,'XI-MARKS-DB'!$A$1:$BY$184,36),"")</f>
        <v/>
      </c>
      <c r="N211" s="104"/>
      <c r="O211" s="104"/>
      <c r="P211" s="104" t="str">
        <f>IFERROR(VLOOKUP($A211,'XI-MARKS-DB'!$A$1:$BY$184,46),"")</f>
        <v/>
      </c>
      <c r="Q211" s="104"/>
      <c r="R211" s="104"/>
      <c r="S211" s="104" t="str">
        <f>IFERROR(IF((VLOOKUP($A211,'XI-MARKS-DB'!$A$1:$BY$184,56))=0,"",VLOOKUP($A211,'XI-MARKS-DB'!$A$1:$BY$184,56)),"")</f>
        <v/>
      </c>
      <c r="T211" s="104"/>
      <c r="U211" s="104"/>
      <c r="V211" s="103" t="str">
        <f>IFERROR(VLOOKUP($A211,'XI-MARKS-DB'!$A$1:$BY$184,66),"")</f>
        <v/>
      </c>
      <c r="W211" s="103" t="str">
        <f>IFERROR(VLOOKUP($A211,'XI-MARKS-DB'!$A$1:$BY$184,69),"")</f>
        <v/>
      </c>
    </row>
    <row r="212" spans="1:23" x14ac:dyDescent="0.3">
      <c r="A212" s="103"/>
      <c r="B212" s="103"/>
      <c r="C212" s="46" t="str">
        <f>IFERROR(VLOOKUP($A211,'XI-MARKS-DB'!$A$1:$BY$184,4),"")</f>
        <v/>
      </c>
      <c r="D212" s="46" t="str">
        <f>IFERROR(VLOOKUP($A211,'XI-MARKS-DB'!$A$1:$BY$184,10),"")</f>
        <v/>
      </c>
      <c r="E212" s="46" t="str">
        <f>IFERROR(VLOOKUP($A211,'XI-MARKS-DB'!$A$1:$BY$184,12),"")</f>
        <v/>
      </c>
      <c r="F212" s="46" t="str">
        <f>IFERROR(VLOOKUP($A211,'XI-MARKS-DB'!$A$1:$BY$184,14),"")</f>
        <v/>
      </c>
      <c r="G212" s="46" t="str">
        <f>IFERROR(VLOOKUP($A211,'XI-MARKS-DB'!$A$1:$BY$184,19),"")</f>
        <v/>
      </c>
      <c r="H212" s="46" t="str">
        <f>IFERROR(VLOOKUP($A211,'XI-MARKS-DB'!$A$1:$BY$184,21),"")</f>
        <v/>
      </c>
      <c r="I212" s="46" t="str">
        <f>IFERROR(VLOOKUP($A211,'XI-MARKS-DB'!$A$1:$BY$184,23),"")</f>
        <v/>
      </c>
      <c r="J212" s="46" t="str">
        <f>IFERROR(VLOOKUP($A211,'XI-MARKS-DB'!$A$1:$BY$184,29),"")</f>
        <v/>
      </c>
      <c r="K212" s="46" t="str">
        <f>IFERROR(VLOOKUP($A211,'XI-MARKS-DB'!$A$1:$BY$184,31),"")</f>
        <v/>
      </c>
      <c r="L212" s="46" t="str">
        <f>IFERROR(VLOOKUP($A211,'XI-MARKS-DB'!$A$1:$BY$184,33),"")</f>
        <v/>
      </c>
      <c r="M212" s="46" t="str">
        <f>IFERROR(VLOOKUP($A211,'XI-MARKS-DB'!$A$1:$BY$184,39),"")</f>
        <v/>
      </c>
      <c r="N212" s="46" t="str">
        <f>IFERROR(VLOOKUP($A211,'XI-MARKS-DB'!$A$1:$BY$184,41),"")</f>
        <v/>
      </c>
      <c r="O212" s="46" t="str">
        <f>IFERROR(VLOOKUP($A211,'XI-MARKS-DB'!$A$1:$BY$184,43),"")</f>
        <v/>
      </c>
      <c r="P212" s="46" t="str">
        <f>IFERROR(VLOOKUP($A211,'XI-MARKS-DB'!$A$1:$BY$184,49),"")</f>
        <v/>
      </c>
      <c r="Q212" s="46" t="str">
        <f>IFERROR(VLOOKUP($A211,'XI-MARKS-DB'!$A$1:$BY$184,51),"")</f>
        <v/>
      </c>
      <c r="R212" s="46" t="str">
        <f>IFERROR(VLOOKUP($A211,'XI-MARKS-DB'!$A$1:$BY$184,53),"")</f>
        <v/>
      </c>
      <c r="S212" s="46" t="str">
        <f>IFERROR(IF((VLOOKUP($A211,'XI-MARKS-DB'!$A$1:$BY$184,59))=0,"",VLOOKUP($A211,'XI-MARKS-DB'!$A$1:$BY$184,59)),"")</f>
        <v/>
      </c>
      <c r="T212" s="46" t="str">
        <f>IFERROR(IF((VLOOKUP($A211,'XI-MARKS-DB'!$A$1:$BY$184,61))=0,"",VLOOKUP($A211,'XI-MARKS-DB'!$A$1:$BY$184,61)),"")</f>
        <v/>
      </c>
      <c r="U212" s="46" t="str">
        <f>IFERROR(VLOOKUP($A211,'XI-MARKS-DB'!$A$1:$BY$184,63),"")</f>
        <v/>
      </c>
      <c r="V212" s="103"/>
      <c r="W212" s="103"/>
    </row>
    <row r="213" spans="1:23" x14ac:dyDescent="0.3">
      <c r="A213" s="103" t="str">
        <f>IF(COUNTA('XI-MARKS-DB'!$C$3:$C$277)&gt;A211,A211+1,"")</f>
        <v/>
      </c>
      <c r="B213" s="103" t="str">
        <f>IFERROR(VLOOKUP($A213,'XI-MARKS-DB'!$A$1:$BY$184,3)&amp;" ("&amp;VLOOKUP($A213,'XI-MARKS-DB'!$A$1:$BY$184,2)&amp;")","")</f>
        <v/>
      </c>
      <c r="C213" s="46" t="str">
        <f>IFERROR(VLOOKUP($A213,'XI-MARKS-DB'!$A$1:$BY$184,7),"")</f>
        <v/>
      </c>
      <c r="D213" s="104" t="str">
        <f t="shared" ref="D213" si="208">IF($D214="","",$F$1)</f>
        <v/>
      </c>
      <c r="E213" s="104"/>
      <c r="F213" s="104"/>
      <c r="G213" s="104" t="str">
        <f t="shared" ref="G213" si="209">IF($G214="","",$I$1)</f>
        <v/>
      </c>
      <c r="H213" s="104"/>
      <c r="I213" s="104"/>
      <c r="J213" s="104" t="str">
        <f>IFERROR(VLOOKUP($A213,'XI-MARKS-DB'!$A$1:$BY$184,26),"")</f>
        <v/>
      </c>
      <c r="K213" s="104"/>
      <c r="L213" s="104"/>
      <c r="M213" s="104" t="str">
        <f>IFERROR(VLOOKUP($A213,'XI-MARKS-DB'!$A$1:$BY$184,36),"")</f>
        <v/>
      </c>
      <c r="N213" s="104"/>
      <c r="O213" s="104"/>
      <c r="P213" s="104" t="str">
        <f>IFERROR(VLOOKUP($A213,'XI-MARKS-DB'!$A$1:$BY$184,46),"")</f>
        <v/>
      </c>
      <c r="Q213" s="104"/>
      <c r="R213" s="104"/>
      <c r="S213" s="104" t="str">
        <f>IFERROR(IF((VLOOKUP($A213,'XI-MARKS-DB'!$A$1:$BY$184,56))=0,"",VLOOKUP($A213,'XI-MARKS-DB'!$A$1:$BY$184,56)),"")</f>
        <v/>
      </c>
      <c r="T213" s="104"/>
      <c r="U213" s="104"/>
      <c r="V213" s="103" t="str">
        <f>IFERROR(VLOOKUP($A213,'XI-MARKS-DB'!$A$1:$BY$184,66),"")</f>
        <v/>
      </c>
      <c r="W213" s="103" t="str">
        <f>IFERROR(VLOOKUP($A213,'XI-MARKS-DB'!$A$1:$BY$184,69),"")</f>
        <v/>
      </c>
    </row>
    <row r="214" spans="1:23" x14ac:dyDescent="0.3">
      <c r="A214" s="103"/>
      <c r="B214" s="103"/>
      <c r="C214" s="46" t="str">
        <f>IFERROR(VLOOKUP($A213,'XI-MARKS-DB'!$A$1:$BY$184,4),"")</f>
        <v/>
      </c>
      <c r="D214" s="46" t="str">
        <f>IFERROR(VLOOKUP($A213,'XI-MARKS-DB'!$A$1:$BY$184,10),"")</f>
        <v/>
      </c>
      <c r="E214" s="46" t="str">
        <f>IFERROR(VLOOKUP($A213,'XI-MARKS-DB'!$A$1:$BY$184,12),"")</f>
        <v/>
      </c>
      <c r="F214" s="46" t="str">
        <f>IFERROR(VLOOKUP($A213,'XI-MARKS-DB'!$A$1:$BY$184,14),"")</f>
        <v/>
      </c>
      <c r="G214" s="46" t="str">
        <f>IFERROR(VLOOKUP($A213,'XI-MARKS-DB'!$A$1:$BY$184,19),"")</f>
        <v/>
      </c>
      <c r="H214" s="46" t="str">
        <f>IFERROR(VLOOKUP($A213,'XI-MARKS-DB'!$A$1:$BY$184,21),"")</f>
        <v/>
      </c>
      <c r="I214" s="46" t="str">
        <f>IFERROR(VLOOKUP($A213,'XI-MARKS-DB'!$A$1:$BY$184,23),"")</f>
        <v/>
      </c>
      <c r="J214" s="46" t="str">
        <f>IFERROR(VLOOKUP($A213,'XI-MARKS-DB'!$A$1:$BY$184,29),"")</f>
        <v/>
      </c>
      <c r="K214" s="46" t="str">
        <f>IFERROR(VLOOKUP($A213,'XI-MARKS-DB'!$A$1:$BY$184,31),"")</f>
        <v/>
      </c>
      <c r="L214" s="46" t="str">
        <f>IFERROR(VLOOKUP($A213,'XI-MARKS-DB'!$A$1:$BY$184,33),"")</f>
        <v/>
      </c>
      <c r="M214" s="46" t="str">
        <f>IFERROR(VLOOKUP($A213,'XI-MARKS-DB'!$A$1:$BY$184,39),"")</f>
        <v/>
      </c>
      <c r="N214" s="46" t="str">
        <f>IFERROR(VLOOKUP($A213,'XI-MARKS-DB'!$A$1:$BY$184,41),"")</f>
        <v/>
      </c>
      <c r="O214" s="46" t="str">
        <f>IFERROR(VLOOKUP($A213,'XI-MARKS-DB'!$A$1:$BY$184,43),"")</f>
        <v/>
      </c>
      <c r="P214" s="46" t="str">
        <f>IFERROR(VLOOKUP($A213,'XI-MARKS-DB'!$A$1:$BY$184,49),"")</f>
        <v/>
      </c>
      <c r="Q214" s="46" t="str">
        <f>IFERROR(VLOOKUP($A213,'XI-MARKS-DB'!$A$1:$BY$184,51),"")</f>
        <v/>
      </c>
      <c r="R214" s="46" t="str">
        <f>IFERROR(VLOOKUP($A213,'XI-MARKS-DB'!$A$1:$BY$184,53),"")</f>
        <v/>
      </c>
      <c r="S214" s="46" t="str">
        <f>IFERROR(IF((VLOOKUP($A213,'XI-MARKS-DB'!$A$1:$BY$184,59))=0,"",VLOOKUP($A213,'XI-MARKS-DB'!$A$1:$BY$184,59)),"")</f>
        <v/>
      </c>
      <c r="T214" s="46" t="str">
        <f>IFERROR(IF((VLOOKUP($A213,'XI-MARKS-DB'!$A$1:$BY$184,61))=0,"",VLOOKUP($A213,'XI-MARKS-DB'!$A$1:$BY$184,61)),"")</f>
        <v/>
      </c>
      <c r="U214" s="46" t="str">
        <f>IFERROR(VLOOKUP($A213,'XI-MARKS-DB'!$A$1:$BY$184,63),"")</f>
        <v/>
      </c>
      <c r="V214" s="103"/>
      <c r="W214" s="103"/>
    </row>
    <row r="215" spans="1:23" x14ac:dyDescent="0.3">
      <c r="A215" s="103" t="str">
        <f>IF(COUNTA('XI-MARKS-DB'!$C$3:$C$277)&gt;A213,A213+1,"")</f>
        <v/>
      </c>
      <c r="B215" s="103" t="str">
        <f>IFERROR(VLOOKUP($A215,'XI-MARKS-DB'!$A$1:$BY$184,3)&amp;" ("&amp;VLOOKUP($A215,'XI-MARKS-DB'!$A$1:$BY$184,2)&amp;")","")</f>
        <v/>
      </c>
      <c r="C215" s="46" t="str">
        <f>IFERROR(VLOOKUP($A215,'XI-MARKS-DB'!$A$1:$BY$184,7),"")</f>
        <v/>
      </c>
      <c r="D215" s="104" t="str">
        <f t="shared" ref="D215" si="210">IF($D216="","",$F$1)</f>
        <v/>
      </c>
      <c r="E215" s="104"/>
      <c r="F215" s="104"/>
      <c r="G215" s="104" t="str">
        <f t="shared" ref="G215" si="211">IF($G216="","",$I$1)</f>
        <v/>
      </c>
      <c r="H215" s="104"/>
      <c r="I215" s="104"/>
      <c r="J215" s="104" t="str">
        <f>IFERROR(VLOOKUP($A215,'XI-MARKS-DB'!$A$1:$BY$184,26),"")</f>
        <v/>
      </c>
      <c r="K215" s="104"/>
      <c r="L215" s="104"/>
      <c r="M215" s="104" t="str">
        <f>IFERROR(VLOOKUP($A215,'XI-MARKS-DB'!$A$1:$BY$184,36),"")</f>
        <v/>
      </c>
      <c r="N215" s="104"/>
      <c r="O215" s="104"/>
      <c r="P215" s="104" t="str">
        <f>IFERROR(VLOOKUP($A215,'XI-MARKS-DB'!$A$1:$BY$184,46),"")</f>
        <v/>
      </c>
      <c r="Q215" s="104"/>
      <c r="R215" s="104"/>
      <c r="S215" s="104" t="str">
        <f>IFERROR(IF((VLOOKUP($A215,'XI-MARKS-DB'!$A$1:$BY$184,56))=0,"",VLOOKUP($A215,'XI-MARKS-DB'!$A$1:$BY$184,56)),"")</f>
        <v/>
      </c>
      <c r="T215" s="104"/>
      <c r="U215" s="104"/>
      <c r="V215" s="103" t="str">
        <f>IFERROR(VLOOKUP($A215,'XI-MARKS-DB'!$A$1:$BY$184,66),"")</f>
        <v/>
      </c>
      <c r="W215" s="103" t="str">
        <f>IFERROR(VLOOKUP($A215,'XI-MARKS-DB'!$A$1:$BY$184,69),"")</f>
        <v/>
      </c>
    </row>
    <row r="216" spans="1:23" x14ac:dyDescent="0.3">
      <c r="A216" s="103"/>
      <c r="B216" s="103"/>
      <c r="C216" s="46" t="str">
        <f>IFERROR(VLOOKUP($A215,'XI-MARKS-DB'!$A$1:$BY$184,4),"")</f>
        <v/>
      </c>
      <c r="D216" s="46" t="str">
        <f>IFERROR(VLOOKUP($A215,'XI-MARKS-DB'!$A$1:$BY$184,10),"")</f>
        <v/>
      </c>
      <c r="E216" s="46" t="str">
        <f>IFERROR(VLOOKUP($A215,'XI-MARKS-DB'!$A$1:$BY$184,12),"")</f>
        <v/>
      </c>
      <c r="F216" s="46" t="str">
        <f>IFERROR(VLOOKUP($A215,'XI-MARKS-DB'!$A$1:$BY$184,14),"")</f>
        <v/>
      </c>
      <c r="G216" s="46" t="str">
        <f>IFERROR(VLOOKUP($A215,'XI-MARKS-DB'!$A$1:$BY$184,19),"")</f>
        <v/>
      </c>
      <c r="H216" s="46" t="str">
        <f>IFERROR(VLOOKUP($A215,'XI-MARKS-DB'!$A$1:$BY$184,21),"")</f>
        <v/>
      </c>
      <c r="I216" s="46" t="str">
        <f>IFERROR(VLOOKUP($A215,'XI-MARKS-DB'!$A$1:$BY$184,23),"")</f>
        <v/>
      </c>
      <c r="J216" s="46" t="str">
        <f>IFERROR(VLOOKUP($A215,'XI-MARKS-DB'!$A$1:$BY$184,29),"")</f>
        <v/>
      </c>
      <c r="K216" s="46" t="str">
        <f>IFERROR(VLOOKUP($A215,'XI-MARKS-DB'!$A$1:$BY$184,31),"")</f>
        <v/>
      </c>
      <c r="L216" s="46" t="str">
        <f>IFERROR(VLOOKUP($A215,'XI-MARKS-DB'!$A$1:$BY$184,33),"")</f>
        <v/>
      </c>
      <c r="M216" s="46" t="str">
        <f>IFERROR(VLOOKUP($A215,'XI-MARKS-DB'!$A$1:$BY$184,39),"")</f>
        <v/>
      </c>
      <c r="N216" s="46" t="str">
        <f>IFERROR(VLOOKUP($A215,'XI-MARKS-DB'!$A$1:$BY$184,41),"")</f>
        <v/>
      </c>
      <c r="O216" s="46" t="str">
        <f>IFERROR(VLOOKUP($A215,'XI-MARKS-DB'!$A$1:$BY$184,43),"")</f>
        <v/>
      </c>
      <c r="P216" s="46" t="str">
        <f>IFERROR(VLOOKUP($A215,'XI-MARKS-DB'!$A$1:$BY$184,49),"")</f>
        <v/>
      </c>
      <c r="Q216" s="46" t="str">
        <f>IFERROR(VLOOKUP($A215,'XI-MARKS-DB'!$A$1:$BY$184,51),"")</f>
        <v/>
      </c>
      <c r="R216" s="46" t="str">
        <f>IFERROR(VLOOKUP($A215,'XI-MARKS-DB'!$A$1:$BY$184,53),"")</f>
        <v/>
      </c>
      <c r="S216" s="46" t="str">
        <f>IFERROR(IF((VLOOKUP($A215,'XI-MARKS-DB'!$A$1:$BY$184,59))=0,"",VLOOKUP($A215,'XI-MARKS-DB'!$A$1:$BY$184,59)),"")</f>
        <v/>
      </c>
      <c r="T216" s="46" t="str">
        <f>IFERROR(IF((VLOOKUP($A215,'XI-MARKS-DB'!$A$1:$BY$184,61))=0,"",VLOOKUP($A215,'XI-MARKS-DB'!$A$1:$BY$184,61)),"")</f>
        <v/>
      </c>
      <c r="U216" s="46" t="str">
        <f>IFERROR(VLOOKUP($A215,'XI-MARKS-DB'!$A$1:$BY$184,63),"")</f>
        <v/>
      </c>
      <c r="V216" s="103"/>
      <c r="W216" s="103"/>
    </row>
    <row r="217" spans="1:23" x14ac:dyDescent="0.3">
      <c r="A217" s="103" t="str">
        <f>IF(COUNTA('XI-MARKS-DB'!$C$3:$C$277)&gt;A215,A215+1,"")</f>
        <v/>
      </c>
      <c r="B217" s="103" t="str">
        <f>IFERROR(VLOOKUP($A217,'XI-MARKS-DB'!$A$1:$BY$184,3)&amp;" ("&amp;VLOOKUP($A217,'XI-MARKS-DB'!$A$1:$BY$184,2)&amp;")","")</f>
        <v/>
      </c>
      <c r="C217" s="46" t="str">
        <f>IFERROR(VLOOKUP($A217,'XI-MARKS-DB'!$A$1:$BY$184,7),"")</f>
        <v/>
      </c>
      <c r="D217" s="104" t="str">
        <f t="shared" ref="D217" si="212">IF($D218="","",$F$1)</f>
        <v/>
      </c>
      <c r="E217" s="104"/>
      <c r="F217" s="104"/>
      <c r="G217" s="104" t="str">
        <f t="shared" ref="G217" si="213">IF($G218="","",$I$1)</f>
        <v/>
      </c>
      <c r="H217" s="104"/>
      <c r="I217" s="104"/>
      <c r="J217" s="104" t="str">
        <f>IFERROR(VLOOKUP($A217,'XI-MARKS-DB'!$A$1:$BY$184,26),"")</f>
        <v/>
      </c>
      <c r="K217" s="104"/>
      <c r="L217" s="104"/>
      <c r="M217" s="104" t="str">
        <f>IFERROR(VLOOKUP($A217,'XI-MARKS-DB'!$A$1:$BY$184,36),"")</f>
        <v/>
      </c>
      <c r="N217" s="104"/>
      <c r="O217" s="104"/>
      <c r="P217" s="104" t="str">
        <f>IFERROR(VLOOKUP($A217,'XI-MARKS-DB'!$A$1:$BY$184,46),"")</f>
        <v/>
      </c>
      <c r="Q217" s="104"/>
      <c r="R217" s="104"/>
      <c r="S217" s="104" t="str">
        <f>IFERROR(IF((VLOOKUP($A217,'XI-MARKS-DB'!$A$1:$BY$184,56))=0,"",VLOOKUP($A217,'XI-MARKS-DB'!$A$1:$BY$184,56)),"")</f>
        <v/>
      </c>
      <c r="T217" s="104"/>
      <c r="U217" s="104"/>
      <c r="V217" s="103" t="str">
        <f>IFERROR(VLOOKUP($A217,'XI-MARKS-DB'!$A$1:$BY$184,66),"")</f>
        <v/>
      </c>
      <c r="W217" s="103" t="str">
        <f>IFERROR(VLOOKUP($A217,'XI-MARKS-DB'!$A$1:$BY$184,69),"")</f>
        <v/>
      </c>
    </row>
    <row r="218" spans="1:23" x14ac:dyDescent="0.3">
      <c r="A218" s="103"/>
      <c r="B218" s="103"/>
      <c r="C218" s="46" t="str">
        <f>IFERROR(VLOOKUP($A217,'XI-MARKS-DB'!$A$1:$BY$184,4),"")</f>
        <v/>
      </c>
      <c r="D218" s="46" t="str">
        <f>IFERROR(VLOOKUP($A217,'XI-MARKS-DB'!$A$1:$BY$184,10),"")</f>
        <v/>
      </c>
      <c r="E218" s="46" t="str">
        <f>IFERROR(VLOOKUP($A217,'XI-MARKS-DB'!$A$1:$BY$184,12),"")</f>
        <v/>
      </c>
      <c r="F218" s="46" t="str">
        <f>IFERROR(VLOOKUP($A217,'XI-MARKS-DB'!$A$1:$BY$184,14),"")</f>
        <v/>
      </c>
      <c r="G218" s="46" t="str">
        <f>IFERROR(VLOOKUP($A217,'XI-MARKS-DB'!$A$1:$BY$184,19),"")</f>
        <v/>
      </c>
      <c r="H218" s="46" t="str">
        <f>IFERROR(VLOOKUP($A217,'XI-MARKS-DB'!$A$1:$BY$184,21),"")</f>
        <v/>
      </c>
      <c r="I218" s="46" t="str">
        <f>IFERROR(VLOOKUP($A217,'XI-MARKS-DB'!$A$1:$BY$184,23),"")</f>
        <v/>
      </c>
      <c r="J218" s="46" t="str">
        <f>IFERROR(VLOOKUP($A217,'XI-MARKS-DB'!$A$1:$BY$184,29),"")</f>
        <v/>
      </c>
      <c r="K218" s="46" t="str">
        <f>IFERROR(VLOOKUP($A217,'XI-MARKS-DB'!$A$1:$BY$184,31),"")</f>
        <v/>
      </c>
      <c r="L218" s="46" t="str">
        <f>IFERROR(VLOOKUP($A217,'XI-MARKS-DB'!$A$1:$BY$184,33),"")</f>
        <v/>
      </c>
      <c r="M218" s="46" t="str">
        <f>IFERROR(VLOOKUP($A217,'XI-MARKS-DB'!$A$1:$BY$184,39),"")</f>
        <v/>
      </c>
      <c r="N218" s="46" t="str">
        <f>IFERROR(VLOOKUP($A217,'XI-MARKS-DB'!$A$1:$BY$184,41),"")</f>
        <v/>
      </c>
      <c r="O218" s="46" t="str">
        <f>IFERROR(VLOOKUP($A217,'XI-MARKS-DB'!$A$1:$BY$184,43),"")</f>
        <v/>
      </c>
      <c r="P218" s="46" t="str">
        <f>IFERROR(VLOOKUP($A217,'XI-MARKS-DB'!$A$1:$BY$184,49),"")</f>
        <v/>
      </c>
      <c r="Q218" s="46" t="str">
        <f>IFERROR(VLOOKUP($A217,'XI-MARKS-DB'!$A$1:$BY$184,51),"")</f>
        <v/>
      </c>
      <c r="R218" s="46" t="str">
        <f>IFERROR(VLOOKUP($A217,'XI-MARKS-DB'!$A$1:$BY$184,53),"")</f>
        <v/>
      </c>
      <c r="S218" s="46" t="str">
        <f>IFERROR(IF((VLOOKUP($A217,'XI-MARKS-DB'!$A$1:$BY$184,59))=0,"",VLOOKUP($A217,'XI-MARKS-DB'!$A$1:$BY$184,59)),"")</f>
        <v/>
      </c>
      <c r="T218" s="46" t="str">
        <f>IFERROR(IF((VLOOKUP($A217,'XI-MARKS-DB'!$A$1:$BY$184,61))=0,"",VLOOKUP($A217,'XI-MARKS-DB'!$A$1:$BY$184,61)),"")</f>
        <v/>
      </c>
      <c r="U218" s="46" t="str">
        <f>IFERROR(VLOOKUP($A217,'XI-MARKS-DB'!$A$1:$BY$184,63),"")</f>
        <v/>
      </c>
      <c r="V218" s="103"/>
      <c r="W218" s="103"/>
    </row>
    <row r="219" spans="1:23" x14ac:dyDescent="0.3">
      <c r="A219" s="103" t="str">
        <f>IF(COUNTA('XI-MARKS-DB'!$C$3:$C$277)&gt;A217,A217+1,"")</f>
        <v/>
      </c>
      <c r="B219" s="103" t="str">
        <f>IFERROR(VLOOKUP($A219,'XI-MARKS-DB'!$A$1:$BY$184,3)&amp;" ("&amp;VLOOKUP($A219,'XI-MARKS-DB'!$A$1:$BY$184,2)&amp;")","")</f>
        <v/>
      </c>
      <c r="C219" s="46" t="str">
        <f>IFERROR(VLOOKUP($A219,'XI-MARKS-DB'!$A$1:$BY$184,7),"")</f>
        <v/>
      </c>
      <c r="D219" s="104" t="str">
        <f t="shared" ref="D219" si="214">IF($D220="","",$F$1)</f>
        <v/>
      </c>
      <c r="E219" s="104"/>
      <c r="F219" s="104"/>
      <c r="G219" s="104" t="str">
        <f t="shared" ref="G219" si="215">IF($G220="","",$I$1)</f>
        <v/>
      </c>
      <c r="H219" s="104"/>
      <c r="I219" s="104"/>
      <c r="J219" s="104" t="str">
        <f>IFERROR(VLOOKUP($A219,'XI-MARKS-DB'!$A$1:$BY$184,26),"")</f>
        <v/>
      </c>
      <c r="K219" s="104"/>
      <c r="L219" s="104"/>
      <c r="M219" s="104" t="str">
        <f>IFERROR(VLOOKUP($A219,'XI-MARKS-DB'!$A$1:$BY$184,36),"")</f>
        <v/>
      </c>
      <c r="N219" s="104"/>
      <c r="O219" s="104"/>
      <c r="P219" s="104" t="str">
        <f>IFERROR(VLOOKUP($A219,'XI-MARKS-DB'!$A$1:$BY$184,46),"")</f>
        <v/>
      </c>
      <c r="Q219" s="104"/>
      <c r="R219" s="104"/>
      <c r="S219" s="104" t="str">
        <f>IFERROR(IF((VLOOKUP($A219,'XI-MARKS-DB'!$A$1:$BY$184,56))=0,"",VLOOKUP($A219,'XI-MARKS-DB'!$A$1:$BY$184,56)),"")</f>
        <v/>
      </c>
      <c r="T219" s="104"/>
      <c r="U219" s="104"/>
      <c r="V219" s="103" t="str">
        <f>IFERROR(VLOOKUP($A219,'XI-MARKS-DB'!$A$1:$BY$184,66),"")</f>
        <v/>
      </c>
      <c r="W219" s="103" t="str">
        <f>IFERROR(VLOOKUP($A219,'XI-MARKS-DB'!$A$1:$BY$184,69),"")</f>
        <v/>
      </c>
    </row>
    <row r="220" spans="1:23" x14ac:dyDescent="0.3">
      <c r="A220" s="103"/>
      <c r="B220" s="103"/>
      <c r="C220" s="46" t="str">
        <f>IFERROR(VLOOKUP($A219,'XI-MARKS-DB'!$A$1:$BY$184,4),"")</f>
        <v/>
      </c>
      <c r="D220" s="46" t="str">
        <f>IFERROR(VLOOKUP($A219,'XI-MARKS-DB'!$A$1:$BY$184,10),"")</f>
        <v/>
      </c>
      <c r="E220" s="46" t="str">
        <f>IFERROR(VLOOKUP($A219,'XI-MARKS-DB'!$A$1:$BY$184,12),"")</f>
        <v/>
      </c>
      <c r="F220" s="46" t="str">
        <f>IFERROR(VLOOKUP($A219,'XI-MARKS-DB'!$A$1:$BY$184,14),"")</f>
        <v/>
      </c>
      <c r="G220" s="46" t="str">
        <f>IFERROR(VLOOKUP($A219,'XI-MARKS-DB'!$A$1:$BY$184,19),"")</f>
        <v/>
      </c>
      <c r="H220" s="46" t="str">
        <f>IFERROR(VLOOKUP($A219,'XI-MARKS-DB'!$A$1:$BY$184,21),"")</f>
        <v/>
      </c>
      <c r="I220" s="46" t="str">
        <f>IFERROR(VLOOKUP($A219,'XI-MARKS-DB'!$A$1:$BY$184,23),"")</f>
        <v/>
      </c>
      <c r="J220" s="46" t="str">
        <f>IFERROR(VLOOKUP($A219,'XI-MARKS-DB'!$A$1:$BY$184,29),"")</f>
        <v/>
      </c>
      <c r="K220" s="46" t="str">
        <f>IFERROR(VLOOKUP($A219,'XI-MARKS-DB'!$A$1:$BY$184,31),"")</f>
        <v/>
      </c>
      <c r="L220" s="46" t="str">
        <f>IFERROR(VLOOKUP($A219,'XI-MARKS-DB'!$A$1:$BY$184,33),"")</f>
        <v/>
      </c>
      <c r="M220" s="46" t="str">
        <f>IFERROR(VLOOKUP($A219,'XI-MARKS-DB'!$A$1:$BY$184,39),"")</f>
        <v/>
      </c>
      <c r="N220" s="46" t="str">
        <f>IFERROR(VLOOKUP($A219,'XI-MARKS-DB'!$A$1:$BY$184,41),"")</f>
        <v/>
      </c>
      <c r="O220" s="46" t="str">
        <f>IFERROR(VLOOKUP($A219,'XI-MARKS-DB'!$A$1:$BY$184,43),"")</f>
        <v/>
      </c>
      <c r="P220" s="46" t="str">
        <f>IFERROR(VLOOKUP($A219,'XI-MARKS-DB'!$A$1:$BY$184,49),"")</f>
        <v/>
      </c>
      <c r="Q220" s="46" t="str">
        <f>IFERROR(VLOOKUP($A219,'XI-MARKS-DB'!$A$1:$BY$184,51),"")</f>
        <v/>
      </c>
      <c r="R220" s="46" t="str">
        <f>IFERROR(VLOOKUP($A219,'XI-MARKS-DB'!$A$1:$BY$184,53),"")</f>
        <v/>
      </c>
      <c r="S220" s="46" t="str">
        <f>IFERROR(IF((VLOOKUP($A219,'XI-MARKS-DB'!$A$1:$BY$184,59))=0,"",VLOOKUP($A219,'XI-MARKS-DB'!$A$1:$BY$184,59)),"")</f>
        <v/>
      </c>
      <c r="T220" s="46" t="str">
        <f>IFERROR(IF((VLOOKUP($A219,'XI-MARKS-DB'!$A$1:$BY$184,61))=0,"",VLOOKUP($A219,'XI-MARKS-DB'!$A$1:$BY$184,61)),"")</f>
        <v/>
      </c>
      <c r="U220" s="46" t="str">
        <f>IFERROR(VLOOKUP($A219,'XI-MARKS-DB'!$A$1:$BY$184,63),"")</f>
        <v/>
      </c>
      <c r="V220" s="103"/>
      <c r="W220" s="103"/>
    </row>
    <row r="221" spans="1:23" x14ac:dyDescent="0.3">
      <c r="A221" s="103" t="str">
        <f>IF(COUNTA('XI-MARKS-DB'!$C$3:$C$277)&gt;A219,A219+1,"")</f>
        <v/>
      </c>
      <c r="B221" s="103" t="str">
        <f>IFERROR(VLOOKUP($A221,'XI-MARKS-DB'!$A$1:$BY$184,3)&amp;" ("&amp;VLOOKUP($A221,'XI-MARKS-DB'!$A$1:$BY$184,2)&amp;")","")</f>
        <v/>
      </c>
      <c r="C221" s="46" t="str">
        <f>IFERROR(VLOOKUP($A221,'XI-MARKS-DB'!$A$1:$BY$184,7),"")</f>
        <v/>
      </c>
      <c r="D221" s="104" t="str">
        <f t="shared" ref="D221" si="216">IF($D222="","",$F$1)</f>
        <v/>
      </c>
      <c r="E221" s="104"/>
      <c r="F221" s="104"/>
      <c r="G221" s="104" t="str">
        <f t="shared" ref="G221" si="217">IF($G222="","",$I$1)</f>
        <v/>
      </c>
      <c r="H221" s="104"/>
      <c r="I221" s="104"/>
      <c r="J221" s="104" t="str">
        <f>IFERROR(VLOOKUP($A221,'XI-MARKS-DB'!$A$1:$BY$184,26),"")</f>
        <v/>
      </c>
      <c r="K221" s="104"/>
      <c r="L221" s="104"/>
      <c r="M221" s="104" t="str">
        <f>IFERROR(VLOOKUP($A221,'XI-MARKS-DB'!$A$1:$BY$184,36),"")</f>
        <v/>
      </c>
      <c r="N221" s="104"/>
      <c r="O221" s="104"/>
      <c r="P221" s="104" t="str">
        <f>IFERROR(VLOOKUP($A221,'XI-MARKS-DB'!$A$1:$BY$184,46),"")</f>
        <v/>
      </c>
      <c r="Q221" s="104"/>
      <c r="R221" s="104"/>
      <c r="S221" s="104" t="str">
        <f>IFERROR(IF((VLOOKUP($A221,'XI-MARKS-DB'!$A$1:$BY$184,56))=0,"",VLOOKUP($A221,'XI-MARKS-DB'!$A$1:$BY$184,56)),"")</f>
        <v/>
      </c>
      <c r="T221" s="104"/>
      <c r="U221" s="104"/>
      <c r="V221" s="103" t="str">
        <f>IFERROR(VLOOKUP($A221,'XI-MARKS-DB'!$A$1:$BY$184,66),"")</f>
        <v/>
      </c>
      <c r="W221" s="103" t="str">
        <f>IFERROR(VLOOKUP($A221,'XI-MARKS-DB'!$A$1:$BY$184,69),"")</f>
        <v/>
      </c>
    </row>
    <row r="222" spans="1:23" x14ac:dyDescent="0.3">
      <c r="A222" s="103"/>
      <c r="B222" s="103"/>
      <c r="C222" s="46" t="str">
        <f>IFERROR(VLOOKUP($A221,'XI-MARKS-DB'!$A$1:$BY$184,4),"")</f>
        <v/>
      </c>
      <c r="D222" s="46" t="str">
        <f>IFERROR(VLOOKUP($A221,'XI-MARKS-DB'!$A$1:$BY$184,10),"")</f>
        <v/>
      </c>
      <c r="E222" s="46" t="str">
        <f>IFERROR(VLOOKUP($A221,'XI-MARKS-DB'!$A$1:$BY$184,12),"")</f>
        <v/>
      </c>
      <c r="F222" s="46" t="str">
        <f>IFERROR(VLOOKUP($A221,'XI-MARKS-DB'!$A$1:$BY$184,14),"")</f>
        <v/>
      </c>
      <c r="G222" s="46" t="str">
        <f>IFERROR(VLOOKUP($A221,'XI-MARKS-DB'!$A$1:$BY$184,19),"")</f>
        <v/>
      </c>
      <c r="H222" s="46" t="str">
        <f>IFERROR(VLOOKUP($A221,'XI-MARKS-DB'!$A$1:$BY$184,21),"")</f>
        <v/>
      </c>
      <c r="I222" s="46" t="str">
        <f>IFERROR(VLOOKUP($A221,'XI-MARKS-DB'!$A$1:$BY$184,23),"")</f>
        <v/>
      </c>
      <c r="J222" s="46" t="str">
        <f>IFERROR(VLOOKUP($A221,'XI-MARKS-DB'!$A$1:$BY$184,29),"")</f>
        <v/>
      </c>
      <c r="K222" s="46" t="str">
        <f>IFERROR(VLOOKUP($A221,'XI-MARKS-DB'!$A$1:$BY$184,31),"")</f>
        <v/>
      </c>
      <c r="L222" s="46" t="str">
        <f>IFERROR(VLOOKUP($A221,'XI-MARKS-DB'!$A$1:$BY$184,33),"")</f>
        <v/>
      </c>
      <c r="M222" s="46" t="str">
        <f>IFERROR(VLOOKUP($A221,'XI-MARKS-DB'!$A$1:$BY$184,39),"")</f>
        <v/>
      </c>
      <c r="N222" s="46" t="str">
        <f>IFERROR(VLOOKUP($A221,'XI-MARKS-DB'!$A$1:$BY$184,41),"")</f>
        <v/>
      </c>
      <c r="O222" s="46" t="str">
        <f>IFERROR(VLOOKUP($A221,'XI-MARKS-DB'!$A$1:$BY$184,43),"")</f>
        <v/>
      </c>
      <c r="P222" s="46" t="str">
        <f>IFERROR(VLOOKUP($A221,'XI-MARKS-DB'!$A$1:$BY$184,49),"")</f>
        <v/>
      </c>
      <c r="Q222" s="46" t="str">
        <f>IFERROR(VLOOKUP($A221,'XI-MARKS-DB'!$A$1:$BY$184,51),"")</f>
        <v/>
      </c>
      <c r="R222" s="46" t="str">
        <f>IFERROR(VLOOKUP($A221,'XI-MARKS-DB'!$A$1:$BY$184,53),"")</f>
        <v/>
      </c>
      <c r="S222" s="46" t="str">
        <f>IFERROR(IF((VLOOKUP($A221,'XI-MARKS-DB'!$A$1:$BY$184,59))=0,"",VLOOKUP($A221,'XI-MARKS-DB'!$A$1:$BY$184,59)),"")</f>
        <v/>
      </c>
      <c r="T222" s="46" t="str">
        <f>IFERROR(IF((VLOOKUP($A221,'XI-MARKS-DB'!$A$1:$BY$184,61))=0,"",VLOOKUP($A221,'XI-MARKS-DB'!$A$1:$BY$184,61)),"")</f>
        <v/>
      </c>
      <c r="U222" s="46" t="str">
        <f>IFERROR(VLOOKUP($A221,'XI-MARKS-DB'!$A$1:$BY$184,63),"")</f>
        <v/>
      </c>
      <c r="V222" s="103"/>
      <c r="W222" s="103"/>
    </row>
    <row r="223" spans="1:23" x14ac:dyDescent="0.3">
      <c r="A223" s="103" t="str">
        <f>IF(COUNTA('XI-MARKS-DB'!$C$3:$C$277)&gt;A221,A221+1,"")</f>
        <v/>
      </c>
      <c r="B223" s="103" t="str">
        <f>IFERROR(VLOOKUP($A223,'XI-MARKS-DB'!$A$1:$BY$184,3)&amp;" ("&amp;VLOOKUP($A223,'XI-MARKS-DB'!$A$1:$BY$184,2)&amp;")","")</f>
        <v/>
      </c>
      <c r="C223" s="46" t="str">
        <f>IFERROR(VLOOKUP($A223,'XI-MARKS-DB'!$A$1:$BY$184,7),"")</f>
        <v/>
      </c>
      <c r="D223" s="104" t="str">
        <f t="shared" ref="D223" si="218">IF($D224="","",$F$1)</f>
        <v/>
      </c>
      <c r="E223" s="104"/>
      <c r="F223" s="104"/>
      <c r="G223" s="104" t="str">
        <f t="shared" ref="G223" si="219">IF($G224="","",$I$1)</f>
        <v/>
      </c>
      <c r="H223" s="104"/>
      <c r="I223" s="104"/>
      <c r="J223" s="104" t="str">
        <f>IFERROR(VLOOKUP($A223,'XI-MARKS-DB'!$A$1:$BY$184,26),"")</f>
        <v/>
      </c>
      <c r="K223" s="104"/>
      <c r="L223" s="104"/>
      <c r="M223" s="104" t="str">
        <f>IFERROR(VLOOKUP($A223,'XI-MARKS-DB'!$A$1:$BY$184,36),"")</f>
        <v/>
      </c>
      <c r="N223" s="104"/>
      <c r="O223" s="104"/>
      <c r="P223" s="104" t="str">
        <f>IFERROR(VLOOKUP($A223,'XI-MARKS-DB'!$A$1:$BY$184,46),"")</f>
        <v/>
      </c>
      <c r="Q223" s="104"/>
      <c r="R223" s="104"/>
      <c r="S223" s="104" t="str">
        <f>IFERROR(IF((VLOOKUP($A223,'XI-MARKS-DB'!$A$1:$BY$184,56))=0,"",VLOOKUP($A223,'XI-MARKS-DB'!$A$1:$BY$184,56)),"")</f>
        <v/>
      </c>
      <c r="T223" s="104"/>
      <c r="U223" s="104"/>
      <c r="V223" s="103" t="str">
        <f>IFERROR(VLOOKUP($A223,'XI-MARKS-DB'!$A$1:$BY$184,66),"")</f>
        <v/>
      </c>
      <c r="W223" s="103" t="str">
        <f>IFERROR(VLOOKUP($A223,'XI-MARKS-DB'!$A$1:$BY$184,69),"")</f>
        <v/>
      </c>
    </row>
    <row r="224" spans="1:23" x14ac:dyDescent="0.3">
      <c r="A224" s="103"/>
      <c r="B224" s="103"/>
      <c r="C224" s="46" t="str">
        <f>IFERROR(VLOOKUP($A223,'XI-MARKS-DB'!$A$1:$BY$184,4),"")</f>
        <v/>
      </c>
      <c r="D224" s="46" t="str">
        <f>IFERROR(VLOOKUP($A223,'XI-MARKS-DB'!$A$1:$BY$184,10),"")</f>
        <v/>
      </c>
      <c r="E224" s="46" t="str">
        <f>IFERROR(VLOOKUP($A223,'XI-MARKS-DB'!$A$1:$BY$184,12),"")</f>
        <v/>
      </c>
      <c r="F224" s="46" t="str">
        <f>IFERROR(VLOOKUP($A223,'XI-MARKS-DB'!$A$1:$BY$184,14),"")</f>
        <v/>
      </c>
      <c r="G224" s="46" t="str">
        <f>IFERROR(VLOOKUP($A223,'XI-MARKS-DB'!$A$1:$BY$184,19),"")</f>
        <v/>
      </c>
      <c r="H224" s="46" t="str">
        <f>IFERROR(VLOOKUP($A223,'XI-MARKS-DB'!$A$1:$BY$184,21),"")</f>
        <v/>
      </c>
      <c r="I224" s="46" t="str">
        <f>IFERROR(VLOOKUP($A223,'XI-MARKS-DB'!$A$1:$BY$184,23),"")</f>
        <v/>
      </c>
      <c r="J224" s="46" t="str">
        <f>IFERROR(VLOOKUP($A223,'XI-MARKS-DB'!$A$1:$BY$184,29),"")</f>
        <v/>
      </c>
      <c r="K224" s="46" t="str">
        <f>IFERROR(VLOOKUP($A223,'XI-MARKS-DB'!$A$1:$BY$184,31),"")</f>
        <v/>
      </c>
      <c r="L224" s="46" t="str">
        <f>IFERROR(VLOOKUP($A223,'XI-MARKS-DB'!$A$1:$BY$184,33),"")</f>
        <v/>
      </c>
      <c r="M224" s="46" t="str">
        <f>IFERROR(VLOOKUP($A223,'XI-MARKS-DB'!$A$1:$BY$184,39),"")</f>
        <v/>
      </c>
      <c r="N224" s="46" t="str">
        <f>IFERROR(VLOOKUP($A223,'XI-MARKS-DB'!$A$1:$BY$184,41),"")</f>
        <v/>
      </c>
      <c r="O224" s="46" t="str">
        <f>IFERROR(VLOOKUP($A223,'XI-MARKS-DB'!$A$1:$BY$184,43),"")</f>
        <v/>
      </c>
      <c r="P224" s="46" t="str">
        <f>IFERROR(VLOOKUP($A223,'XI-MARKS-DB'!$A$1:$BY$184,49),"")</f>
        <v/>
      </c>
      <c r="Q224" s="46" t="str">
        <f>IFERROR(VLOOKUP($A223,'XI-MARKS-DB'!$A$1:$BY$184,51),"")</f>
        <v/>
      </c>
      <c r="R224" s="46" t="str">
        <f>IFERROR(VLOOKUP($A223,'XI-MARKS-DB'!$A$1:$BY$184,53),"")</f>
        <v/>
      </c>
      <c r="S224" s="46" t="str">
        <f>IFERROR(IF((VLOOKUP($A223,'XI-MARKS-DB'!$A$1:$BY$184,59))=0,"",VLOOKUP($A223,'XI-MARKS-DB'!$A$1:$BY$184,59)),"")</f>
        <v/>
      </c>
      <c r="T224" s="46" t="str">
        <f>IFERROR(IF((VLOOKUP($A223,'XI-MARKS-DB'!$A$1:$BY$184,61))=0,"",VLOOKUP($A223,'XI-MARKS-DB'!$A$1:$BY$184,61)),"")</f>
        <v/>
      </c>
      <c r="U224" s="46" t="str">
        <f>IFERROR(VLOOKUP($A223,'XI-MARKS-DB'!$A$1:$BY$184,63),"")</f>
        <v/>
      </c>
      <c r="V224" s="103"/>
      <c r="W224" s="103"/>
    </row>
    <row r="225" spans="1:23" x14ac:dyDescent="0.3">
      <c r="A225" s="103" t="str">
        <f>IF(COUNTA('XI-MARKS-DB'!$C$3:$C$277)&gt;A223,A223+1,"")</f>
        <v/>
      </c>
      <c r="B225" s="103" t="str">
        <f>IFERROR(VLOOKUP($A225,'XI-MARKS-DB'!$A$1:$BY$184,3)&amp;" ("&amp;VLOOKUP($A225,'XI-MARKS-DB'!$A$1:$BY$184,2)&amp;")","")</f>
        <v/>
      </c>
      <c r="C225" s="46" t="str">
        <f>IFERROR(VLOOKUP($A225,'XI-MARKS-DB'!$A$1:$BY$184,7),"")</f>
        <v/>
      </c>
      <c r="D225" s="104" t="str">
        <f t="shared" ref="D225" si="220">IF($D226="","",$F$1)</f>
        <v/>
      </c>
      <c r="E225" s="104"/>
      <c r="F225" s="104"/>
      <c r="G225" s="104" t="str">
        <f t="shared" ref="G225" si="221">IF($G226="","",$I$1)</f>
        <v/>
      </c>
      <c r="H225" s="104"/>
      <c r="I225" s="104"/>
      <c r="J225" s="104" t="str">
        <f>IFERROR(VLOOKUP($A225,'XI-MARKS-DB'!$A$1:$BY$184,26),"")</f>
        <v/>
      </c>
      <c r="K225" s="104"/>
      <c r="L225" s="104"/>
      <c r="M225" s="104" t="str">
        <f>IFERROR(VLOOKUP($A225,'XI-MARKS-DB'!$A$1:$BY$184,36),"")</f>
        <v/>
      </c>
      <c r="N225" s="104"/>
      <c r="O225" s="104"/>
      <c r="P225" s="104" t="str">
        <f>IFERROR(VLOOKUP($A225,'XI-MARKS-DB'!$A$1:$BY$184,46),"")</f>
        <v/>
      </c>
      <c r="Q225" s="104"/>
      <c r="R225" s="104"/>
      <c r="S225" s="104" t="str">
        <f>IFERROR(IF((VLOOKUP($A225,'XI-MARKS-DB'!$A$1:$BY$184,56))=0,"",VLOOKUP($A225,'XI-MARKS-DB'!$A$1:$BY$184,56)),"")</f>
        <v/>
      </c>
      <c r="T225" s="104"/>
      <c r="U225" s="104"/>
      <c r="V225" s="103" t="str">
        <f>IFERROR(VLOOKUP($A225,'XI-MARKS-DB'!$A$1:$BY$184,66),"")</f>
        <v/>
      </c>
      <c r="W225" s="103" t="str">
        <f>IFERROR(VLOOKUP($A225,'XI-MARKS-DB'!$A$1:$BY$184,69),"")</f>
        <v/>
      </c>
    </row>
    <row r="226" spans="1:23" x14ac:dyDescent="0.3">
      <c r="A226" s="103"/>
      <c r="B226" s="103"/>
      <c r="C226" s="46" t="str">
        <f>IFERROR(VLOOKUP($A225,'XI-MARKS-DB'!$A$1:$BY$184,4),"")</f>
        <v/>
      </c>
      <c r="D226" s="46" t="str">
        <f>IFERROR(VLOOKUP($A225,'XI-MARKS-DB'!$A$1:$BY$184,10),"")</f>
        <v/>
      </c>
      <c r="E226" s="46" t="str">
        <f>IFERROR(VLOOKUP($A225,'XI-MARKS-DB'!$A$1:$BY$184,12),"")</f>
        <v/>
      </c>
      <c r="F226" s="46" t="str">
        <f>IFERROR(VLOOKUP($A225,'XI-MARKS-DB'!$A$1:$BY$184,14),"")</f>
        <v/>
      </c>
      <c r="G226" s="46" t="str">
        <f>IFERROR(VLOOKUP($A225,'XI-MARKS-DB'!$A$1:$BY$184,19),"")</f>
        <v/>
      </c>
      <c r="H226" s="46" t="str">
        <f>IFERROR(VLOOKUP($A225,'XI-MARKS-DB'!$A$1:$BY$184,21),"")</f>
        <v/>
      </c>
      <c r="I226" s="46" t="str">
        <f>IFERROR(VLOOKUP($A225,'XI-MARKS-DB'!$A$1:$BY$184,23),"")</f>
        <v/>
      </c>
      <c r="J226" s="46" t="str">
        <f>IFERROR(VLOOKUP($A225,'XI-MARKS-DB'!$A$1:$BY$184,29),"")</f>
        <v/>
      </c>
      <c r="K226" s="46" t="str">
        <f>IFERROR(VLOOKUP($A225,'XI-MARKS-DB'!$A$1:$BY$184,31),"")</f>
        <v/>
      </c>
      <c r="L226" s="46" t="str">
        <f>IFERROR(VLOOKUP($A225,'XI-MARKS-DB'!$A$1:$BY$184,33),"")</f>
        <v/>
      </c>
      <c r="M226" s="46" t="str">
        <f>IFERROR(VLOOKUP($A225,'XI-MARKS-DB'!$A$1:$BY$184,39),"")</f>
        <v/>
      </c>
      <c r="N226" s="46" t="str">
        <f>IFERROR(VLOOKUP($A225,'XI-MARKS-DB'!$A$1:$BY$184,41),"")</f>
        <v/>
      </c>
      <c r="O226" s="46" t="str">
        <f>IFERROR(VLOOKUP($A225,'XI-MARKS-DB'!$A$1:$BY$184,43),"")</f>
        <v/>
      </c>
      <c r="P226" s="46" t="str">
        <f>IFERROR(VLOOKUP($A225,'XI-MARKS-DB'!$A$1:$BY$184,49),"")</f>
        <v/>
      </c>
      <c r="Q226" s="46" t="str">
        <f>IFERROR(VLOOKUP($A225,'XI-MARKS-DB'!$A$1:$BY$184,51),"")</f>
        <v/>
      </c>
      <c r="R226" s="46" t="str">
        <f>IFERROR(VLOOKUP($A225,'XI-MARKS-DB'!$A$1:$BY$184,53),"")</f>
        <v/>
      </c>
      <c r="S226" s="46" t="str">
        <f>IFERROR(IF((VLOOKUP($A225,'XI-MARKS-DB'!$A$1:$BY$184,59))=0,"",VLOOKUP($A225,'XI-MARKS-DB'!$A$1:$BY$184,59)),"")</f>
        <v/>
      </c>
      <c r="T226" s="46" t="str">
        <f>IFERROR(IF((VLOOKUP($A225,'XI-MARKS-DB'!$A$1:$BY$184,61))=0,"",VLOOKUP($A225,'XI-MARKS-DB'!$A$1:$BY$184,61)),"")</f>
        <v/>
      </c>
      <c r="U226" s="46" t="str">
        <f>IFERROR(VLOOKUP($A225,'XI-MARKS-DB'!$A$1:$BY$184,63),"")</f>
        <v/>
      </c>
      <c r="V226" s="103"/>
      <c r="W226" s="103"/>
    </row>
    <row r="227" spans="1:23" x14ac:dyDescent="0.3">
      <c r="A227" s="103" t="str">
        <f>IF(COUNTA('XI-MARKS-DB'!$C$3:$C$277)&gt;A225,A225+1,"")</f>
        <v/>
      </c>
      <c r="B227" s="103" t="str">
        <f>IFERROR(VLOOKUP($A227,'XI-MARKS-DB'!$A$1:$BY$184,3)&amp;" ("&amp;VLOOKUP($A227,'XI-MARKS-DB'!$A$1:$BY$184,2)&amp;")","")</f>
        <v/>
      </c>
      <c r="C227" s="46" t="str">
        <f>IFERROR(VLOOKUP($A227,'XI-MARKS-DB'!$A$1:$BY$184,7),"")</f>
        <v/>
      </c>
      <c r="D227" s="104" t="str">
        <f t="shared" ref="D227" si="222">IF($D228="","",$F$1)</f>
        <v/>
      </c>
      <c r="E227" s="104"/>
      <c r="F227" s="104"/>
      <c r="G227" s="104" t="str">
        <f t="shared" ref="G227" si="223">IF($G228="","",$I$1)</f>
        <v/>
      </c>
      <c r="H227" s="104"/>
      <c r="I227" s="104"/>
      <c r="J227" s="104" t="str">
        <f>IFERROR(VLOOKUP($A227,'XI-MARKS-DB'!$A$1:$BY$184,26),"")</f>
        <v/>
      </c>
      <c r="K227" s="104"/>
      <c r="L227" s="104"/>
      <c r="M227" s="104" t="str">
        <f>IFERROR(VLOOKUP($A227,'XI-MARKS-DB'!$A$1:$BY$184,36),"")</f>
        <v/>
      </c>
      <c r="N227" s="104"/>
      <c r="O227" s="104"/>
      <c r="P227" s="104" t="str">
        <f>IFERROR(VLOOKUP($A227,'XI-MARKS-DB'!$A$1:$BY$184,46),"")</f>
        <v/>
      </c>
      <c r="Q227" s="104"/>
      <c r="R227" s="104"/>
      <c r="S227" s="104" t="str">
        <f>IFERROR(IF((VLOOKUP($A227,'XI-MARKS-DB'!$A$1:$BY$184,56))=0,"",VLOOKUP($A227,'XI-MARKS-DB'!$A$1:$BY$184,56)),"")</f>
        <v/>
      </c>
      <c r="T227" s="104"/>
      <c r="U227" s="104"/>
      <c r="V227" s="103" t="str">
        <f>IFERROR(VLOOKUP($A227,'XI-MARKS-DB'!$A$1:$BY$184,66),"")</f>
        <v/>
      </c>
      <c r="W227" s="103" t="str">
        <f>IFERROR(VLOOKUP($A227,'XI-MARKS-DB'!$A$1:$BY$184,69),"")</f>
        <v/>
      </c>
    </row>
    <row r="228" spans="1:23" x14ac:dyDescent="0.3">
      <c r="A228" s="103"/>
      <c r="B228" s="103"/>
      <c r="C228" s="46" t="str">
        <f>IFERROR(VLOOKUP($A227,'XI-MARKS-DB'!$A$1:$BY$184,4),"")</f>
        <v/>
      </c>
      <c r="D228" s="46" t="str">
        <f>IFERROR(VLOOKUP($A227,'XI-MARKS-DB'!$A$1:$BY$184,10),"")</f>
        <v/>
      </c>
      <c r="E228" s="46" t="str">
        <f>IFERROR(VLOOKUP($A227,'XI-MARKS-DB'!$A$1:$BY$184,12),"")</f>
        <v/>
      </c>
      <c r="F228" s="46" t="str">
        <f>IFERROR(VLOOKUP($A227,'XI-MARKS-DB'!$A$1:$BY$184,14),"")</f>
        <v/>
      </c>
      <c r="G228" s="46" t="str">
        <f>IFERROR(VLOOKUP($A227,'XI-MARKS-DB'!$A$1:$BY$184,19),"")</f>
        <v/>
      </c>
      <c r="H228" s="46" t="str">
        <f>IFERROR(VLOOKUP($A227,'XI-MARKS-DB'!$A$1:$BY$184,21),"")</f>
        <v/>
      </c>
      <c r="I228" s="46" t="str">
        <f>IFERROR(VLOOKUP($A227,'XI-MARKS-DB'!$A$1:$BY$184,23),"")</f>
        <v/>
      </c>
      <c r="J228" s="46" t="str">
        <f>IFERROR(VLOOKUP($A227,'XI-MARKS-DB'!$A$1:$BY$184,29),"")</f>
        <v/>
      </c>
      <c r="K228" s="46" t="str">
        <f>IFERROR(VLOOKUP($A227,'XI-MARKS-DB'!$A$1:$BY$184,31),"")</f>
        <v/>
      </c>
      <c r="L228" s="46" t="str">
        <f>IFERROR(VLOOKUP($A227,'XI-MARKS-DB'!$A$1:$BY$184,33),"")</f>
        <v/>
      </c>
      <c r="M228" s="46" t="str">
        <f>IFERROR(VLOOKUP($A227,'XI-MARKS-DB'!$A$1:$BY$184,39),"")</f>
        <v/>
      </c>
      <c r="N228" s="46" t="str">
        <f>IFERROR(VLOOKUP($A227,'XI-MARKS-DB'!$A$1:$BY$184,41),"")</f>
        <v/>
      </c>
      <c r="O228" s="46" t="str">
        <f>IFERROR(VLOOKUP($A227,'XI-MARKS-DB'!$A$1:$BY$184,43),"")</f>
        <v/>
      </c>
      <c r="P228" s="46" t="str">
        <f>IFERROR(VLOOKUP($A227,'XI-MARKS-DB'!$A$1:$BY$184,49),"")</f>
        <v/>
      </c>
      <c r="Q228" s="46" t="str">
        <f>IFERROR(VLOOKUP($A227,'XI-MARKS-DB'!$A$1:$BY$184,51),"")</f>
        <v/>
      </c>
      <c r="R228" s="46" t="str">
        <f>IFERROR(VLOOKUP($A227,'XI-MARKS-DB'!$A$1:$BY$184,53),"")</f>
        <v/>
      </c>
      <c r="S228" s="46" t="str">
        <f>IFERROR(IF((VLOOKUP($A227,'XI-MARKS-DB'!$A$1:$BY$184,59))=0,"",VLOOKUP($A227,'XI-MARKS-DB'!$A$1:$BY$184,59)),"")</f>
        <v/>
      </c>
      <c r="T228" s="46" t="str">
        <f>IFERROR(IF((VLOOKUP($A227,'XI-MARKS-DB'!$A$1:$BY$184,61))=0,"",VLOOKUP($A227,'XI-MARKS-DB'!$A$1:$BY$184,61)),"")</f>
        <v/>
      </c>
      <c r="U228" s="46" t="str">
        <f>IFERROR(VLOOKUP($A227,'XI-MARKS-DB'!$A$1:$BY$184,63),"")</f>
        <v/>
      </c>
      <c r="V228" s="103"/>
      <c r="W228" s="103"/>
    </row>
    <row r="229" spans="1:23" x14ac:dyDescent="0.3">
      <c r="A229" s="103" t="str">
        <f>IF(COUNTA('XI-MARKS-DB'!$C$3:$C$277)&gt;A227,A227+1,"")</f>
        <v/>
      </c>
      <c r="B229" s="103" t="str">
        <f>IFERROR(VLOOKUP($A229,'XI-MARKS-DB'!$A$1:$BY$184,3)&amp;" ("&amp;VLOOKUP($A229,'XI-MARKS-DB'!$A$1:$BY$184,2)&amp;")","")</f>
        <v/>
      </c>
      <c r="C229" s="46" t="str">
        <f>IFERROR(VLOOKUP($A229,'XI-MARKS-DB'!$A$1:$BY$184,7),"")</f>
        <v/>
      </c>
      <c r="D229" s="104" t="str">
        <f t="shared" ref="D229" si="224">IF($D230="","",$F$1)</f>
        <v/>
      </c>
      <c r="E229" s="104"/>
      <c r="F229" s="104"/>
      <c r="G229" s="104" t="str">
        <f t="shared" ref="G229" si="225">IF($G230="","",$I$1)</f>
        <v/>
      </c>
      <c r="H229" s="104"/>
      <c r="I229" s="104"/>
      <c r="J229" s="104" t="str">
        <f>IFERROR(VLOOKUP($A229,'XI-MARKS-DB'!$A$1:$BY$184,26),"")</f>
        <v/>
      </c>
      <c r="K229" s="104"/>
      <c r="L229" s="104"/>
      <c r="M229" s="104" t="str">
        <f>IFERROR(VLOOKUP($A229,'XI-MARKS-DB'!$A$1:$BY$184,36),"")</f>
        <v/>
      </c>
      <c r="N229" s="104"/>
      <c r="O229" s="104"/>
      <c r="P229" s="104" t="str">
        <f>IFERROR(VLOOKUP($A229,'XI-MARKS-DB'!$A$1:$BY$184,46),"")</f>
        <v/>
      </c>
      <c r="Q229" s="104"/>
      <c r="R229" s="104"/>
      <c r="S229" s="104" t="str">
        <f>IFERROR(IF((VLOOKUP($A229,'XI-MARKS-DB'!$A$1:$BY$184,56))=0,"",VLOOKUP($A229,'XI-MARKS-DB'!$A$1:$BY$184,56)),"")</f>
        <v/>
      </c>
      <c r="T229" s="104"/>
      <c r="U229" s="104"/>
      <c r="V229" s="103" t="str">
        <f>IFERROR(VLOOKUP($A229,'XI-MARKS-DB'!$A$1:$BY$184,66),"")</f>
        <v/>
      </c>
      <c r="W229" s="103" t="str">
        <f>IFERROR(VLOOKUP($A229,'XI-MARKS-DB'!$A$1:$BY$184,69),"")</f>
        <v/>
      </c>
    </row>
    <row r="230" spans="1:23" x14ac:dyDescent="0.3">
      <c r="A230" s="103"/>
      <c r="B230" s="103"/>
      <c r="C230" s="46" t="str">
        <f>IFERROR(VLOOKUP($A229,'XI-MARKS-DB'!$A$1:$BY$184,4),"")</f>
        <v/>
      </c>
      <c r="D230" s="46" t="str">
        <f>IFERROR(VLOOKUP($A229,'XI-MARKS-DB'!$A$1:$BY$184,10),"")</f>
        <v/>
      </c>
      <c r="E230" s="46" t="str">
        <f>IFERROR(VLOOKUP($A229,'XI-MARKS-DB'!$A$1:$BY$184,12),"")</f>
        <v/>
      </c>
      <c r="F230" s="46" t="str">
        <f>IFERROR(VLOOKUP($A229,'XI-MARKS-DB'!$A$1:$BY$184,14),"")</f>
        <v/>
      </c>
      <c r="G230" s="46" t="str">
        <f>IFERROR(VLOOKUP($A229,'XI-MARKS-DB'!$A$1:$BY$184,19),"")</f>
        <v/>
      </c>
      <c r="H230" s="46" t="str">
        <f>IFERROR(VLOOKUP($A229,'XI-MARKS-DB'!$A$1:$BY$184,21),"")</f>
        <v/>
      </c>
      <c r="I230" s="46" t="str">
        <f>IFERROR(VLOOKUP($A229,'XI-MARKS-DB'!$A$1:$BY$184,23),"")</f>
        <v/>
      </c>
      <c r="J230" s="46" t="str">
        <f>IFERROR(VLOOKUP($A229,'XI-MARKS-DB'!$A$1:$BY$184,29),"")</f>
        <v/>
      </c>
      <c r="K230" s="46" t="str">
        <f>IFERROR(VLOOKUP($A229,'XI-MARKS-DB'!$A$1:$BY$184,31),"")</f>
        <v/>
      </c>
      <c r="L230" s="46" t="str">
        <f>IFERROR(VLOOKUP($A229,'XI-MARKS-DB'!$A$1:$BY$184,33),"")</f>
        <v/>
      </c>
      <c r="M230" s="46" t="str">
        <f>IFERROR(VLOOKUP($A229,'XI-MARKS-DB'!$A$1:$BY$184,39),"")</f>
        <v/>
      </c>
      <c r="N230" s="46" t="str">
        <f>IFERROR(VLOOKUP($A229,'XI-MARKS-DB'!$A$1:$BY$184,41),"")</f>
        <v/>
      </c>
      <c r="O230" s="46" t="str">
        <f>IFERROR(VLOOKUP($A229,'XI-MARKS-DB'!$A$1:$BY$184,43),"")</f>
        <v/>
      </c>
      <c r="P230" s="46" t="str">
        <f>IFERROR(VLOOKUP($A229,'XI-MARKS-DB'!$A$1:$BY$184,49),"")</f>
        <v/>
      </c>
      <c r="Q230" s="46" t="str">
        <f>IFERROR(VLOOKUP($A229,'XI-MARKS-DB'!$A$1:$BY$184,51),"")</f>
        <v/>
      </c>
      <c r="R230" s="46" t="str">
        <f>IFERROR(VLOOKUP($A229,'XI-MARKS-DB'!$A$1:$BY$184,53),"")</f>
        <v/>
      </c>
      <c r="S230" s="46" t="str">
        <f>IFERROR(IF((VLOOKUP($A229,'XI-MARKS-DB'!$A$1:$BY$184,59))=0,"",VLOOKUP($A229,'XI-MARKS-DB'!$A$1:$BY$184,59)),"")</f>
        <v/>
      </c>
      <c r="T230" s="46" t="str">
        <f>IFERROR(IF((VLOOKUP($A229,'XI-MARKS-DB'!$A$1:$BY$184,61))=0,"",VLOOKUP($A229,'XI-MARKS-DB'!$A$1:$BY$184,61)),"")</f>
        <v/>
      </c>
      <c r="U230" s="46" t="str">
        <f>IFERROR(VLOOKUP($A229,'XI-MARKS-DB'!$A$1:$BY$184,63),"")</f>
        <v/>
      </c>
      <c r="V230" s="103"/>
      <c r="W230" s="103"/>
    </row>
    <row r="231" spans="1:23" x14ac:dyDescent="0.3">
      <c r="A231" s="103" t="str">
        <f>IF(COUNTA('XI-MARKS-DB'!$C$3:$C$277)&gt;A229,A229+1,"")</f>
        <v/>
      </c>
      <c r="B231" s="103" t="str">
        <f>IFERROR(VLOOKUP($A231,'XI-MARKS-DB'!$A$1:$BY$184,3)&amp;" ("&amp;VLOOKUP($A231,'XI-MARKS-DB'!$A$1:$BY$184,2)&amp;")","")</f>
        <v/>
      </c>
      <c r="C231" s="46" t="str">
        <f>IFERROR(VLOOKUP($A231,'XI-MARKS-DB'!$A$1:$BY$184,7),"")</f>
        <v/>
      </c>
      <c r="D231" s="104" t="str">
        <f t="shared" ref="D231" si="226">IF($D232="","",$F$1)</f>
        <v/>
      </c>
      <c r="E231" s="104"/>
      <c r="F231" s="104"/>
      <c r="G231" s="104" t="str">
        <f t="shared" ref="G231" si="227">IF($G232="","",$I$1)</f>
        <v/>
      </c>
      <c r="H231" s="104"/>
      <c r="I231" s="104"/>
      <c r="J231" s="104" t="str">
        <f>IFERROR(VLOOKUP($A231,'XI-MARKS-DB'!$A$1:$BY$184,26),"")</f>
        <v/>
      </c>
      <c r="K231" s="104"/>
      <c r="L231" s="104"/>
      <c r="M231" s="104" t="str">
        <f>IFERROR(VLOOKUP($A231,'XI-MARKS-DB'!$A$1:$BY$184,36),"")</f>
        <v/>
      </c>
      <c r="N231" s="104"/>
      <c r="O231" s="104"/>
      <c r="P231" s="104" t="str">
        <f>IFERROR(VLOOKUP($A231,'XI-MARKS-DB'!$A$1:$BY$184,46),"")</f>
        <v/>
      </c>
      <c r="Q231" s="104"/>
      <c r="R231" s="104"/>
      <c r="S231" s="104" t="str">
        <f>IFERROR(IF((VLOOKUP($A231,'XI-MARKS-DB'!$A$1:$BY$184,56))=0,"",VLOOKUP($A231,'XI-MARKS-DB'!$A$1:$BY$184,56)),"")</f>
        <v/>
      </c>
      <c r="T231" s="104"/>
      <c r="U231" s="104"/>
      <c r="V231" s="103" t="str">
        <f>IFERROR(VLOOKUP($A231,'XI-MARKS-DB'!$A$1:$BY$184,66),"")</f>
        <v/>
      </c>
      <c r="W231" s="103" t="str">
        <f>IFERROR(VLOOKUP($A231,'XI-MARKS-DB'!$A$1:$BY$184,69),"")</f>
        <v/>
      </c>
    </row>
    <row r="232" spans="1:23" x14ac:dyDescent="0.3">
      <c r="A232" s="103"/>
      <c r="B232" s="103"/>
      <c r="C232" s="46" t="str">
        <f>IFERROR(VLOOKUP($A231,'XI-MARKS-DB'!$A$1:$BY$184,4),"")</f>
        <v/>
      </c>
      <c r="D232" s="46" t="str">
        <f>IFERROR(VLOOKUP($A231,'XI-MARKS-DB'!$A$1:$BY$184,10),"")</f>
        <v/>
      </c>
      <c r="E232" s="46" t="str">
        <f>IFERROR(VLOOKUP($A231,'XI-MARKS-DB'!$A$1:$BY$184,12),"")</f>
        <v/>
      </c>
      <c r="F232" s="46" t="str">
        <f>IFERROR(VLOOKUP($A231,'XI-MARKS-DB'!$A$1:$BY$184,14),"")</f>
        <v/>
      </c>
      <c r="G232" s="46" t="str">
        <f>IFERROR(VLOOKUP($A231,'XI-MARKS-DB'!$A$1:$BY$184,19),"")</f>
        <v/>
      </c>
      <c r="H232" s="46" t="str">
        <f>IFERROR(VLOOKUP($A231,'XI-MARKS-DB'!$A$1:$BY$184,21),"")</f>
        <v/>
      </c>
      <c r="I232" s="46" t="str">
        <f>IFERROR(VLOOKUP($A231,'XI-MARKS-DB'!$A$1:$BY$184,23),"")</f>
        <v/>
      </c>
      <c r="J232" s="46" t="str">
        <f>IFERROR(VLOOKUP($A231,'XI-MARKS-DB'!$A$1:$BY$184,29),"")</f>
        <v/>
      </c>
      <c r="K232" s="46" t="str">
        <f>IFERROR(VLOOKUP($A231,'XI-MARKS-DB'!$A$1:$BY$184,31),"")</f>
        <v/>
      </c>
      <c r="L232" s="46" t="str">
        <f>IFERROR(VLOOKUP($A231,'XI-MARKS-DB'!$A$1:$BY$184,33),"")</f>
        <v/>
      </c>
      <c r="M232" s="46" t="str">
        <f>IFERROR(VLOOKUP($A231,'XI-MARKS-DB'!$A$1:$BY$184,39),"")</f>
        <v/>
      </c>
      <c r="N232" s="46" t="str">
        <f>IFERROR(VLOOKUP($A231,'XI-MARKS-DB'!$A$1:$BY$184,41),"")</f>
        <v/>
      </c>
      <c r="O232" s="46" t="str">
        <f>IFERROR(VLOOKUP($A231,'XI-MARKS-DB'!$A$1:$BY$184,43),"")</f>
        <v/>
      </c>
      <c r="P232" s="46" t="str">
        <f>IFERROR(VLOOKUP($A231,'XI-MARKS-DB'!$A$1:$BY$184,49),"")</f>
        <v/>
      </c>
      <c r="Q232" s="46" t="str">
        <f>IFERROR(VLOOKUP($A231,'XI-MARKS-DB'!$A$1:$BY$184,51),"")</f>
        <v/>
      </c>
      <c r="R232" s="46" t="str">
        <f>IFERROR(VLOOKUP($A231,'XI-MARKS-DB'!$A$1:$BY$184,53),"")</f>
        <v/>
      </c>
      <c r="S232" s="46" t="str">
        <f>IFERROR(IF((VLOOKUP($A231,'XI-MARKS-DB'!$A$1:$BY$184,59))=0,"",VLOOKUP($A231,'XI-MARKS-DB'!$A$1:$BY$184,59)),"")</f>
        <v/>
      </c>
      <c r="T232" s="46" t="str">
        <f>IFERROR(IF((VLOOKUP($A231,'XI-MARKS-DB'!$A$1:$BY$184,61))=0,"",VLOOKUP($A231,'XI-MARKS-DB'!$A$1:$BY$184,61)),"")</f>
        <v/>
      </c>
      <c r="U232" s="46" t="str">
        <f>IFERROR(VLOOKUP($A231,'XI-MARKS-DB'!$A$1:$BY$184,63),"")</f>
        <v/>
      </c>
      <c r="V232" s="103"/>
      <c r="W232" s="103"/>
    </row>
    <row r="233" spans="1:23" x14ac:dyDescent="0.3">
      <c r="A233" s="103" t="str">
        <f>IF(COUNTA('XI-MARKS-DB'!$C$3:$C$277)&gt;A231,A231+1,"")</f>
        <v/>
      </c>
      <c r="B233" s="103" t="str">
        <f>IFERROR(VLOOKUP($A233,'XI-MARKS-DB'!$A$1:$BY$184,3)&amp;" ("&amp;VLOOKUP($A233,'XI-MARKS-DB'!$A$1:$BY$184,2)&amp;")","")</f>
        <v/>
      </c>
      <c r="C233" s="46" t="str">
        <f>IFERROR(VLOOKUP($A233,'XI-MARKS-DB'!$A$1:$BY$184,7),"")</f>
        <v/>
      </c>
      <c r="D233" s="104" t="str">
        <f t="shared" ref="D233" si="228">IF($D234="","",$F$1)</f>
        <v/>
      </c>
      <c r="E233" s="104"/>
      <c r="F233" s="104"/>
      <c r="G233" s="104" t="str">
        <f t="shared" ref="G233" si="229">IF($G234="","",$I$1)</f>
        <v/>
      </c>
      <c r="H233" s="104"/>
      <c r="I233" s="104"/>
      <c r="J233" s="104" t="str">
        <f>IFERROR(VLOOKUP($A233,'XI-MARKS-DB'!$A$1:$BY$184,26),"")</f>
        <v/>
      </c>
      <c r="K233" s="104"/>
      <c r="L233" s="104"/>
      <c r="M233" s="104" t="str">
        <f>IFERROR(VLOOKUP($A233,'XI-MARKS-DB'!$A$1:$BY$184,36),"")</f>
        <v/>
      </c>
      <c r="N233" s="104"/>
      <c r="O233" s="104"/>
      <c r="P233" s="104" t="str">
        <f>IFERROR(VLOOKUP($A233,'XI-MARKS-DB'!$A$1:$BY$184,46),"")</f>
        <v/>
      </c>
      <c r="Q233" s="104"/>
      <c r="R233" s="104"/>
      <c r="S233" s="104" t="str">
        <f>IFERROR(IF((VLOOKUP($A233,'XI-MARKS-DB'!$A$1:$BY$184,56))=0,"",VLOOKUP($A233,'XI-MARKS-DB'!$A$1:$BY$184,56)),"")</f>
        <v/>
      </c>
      <c r="T233" s="104"/>
      <c r="U233" s="104"/>
      <c r="V233" s="103" t="str">
        <f>IFERROR(VLOOKUP($A233,'XI-MARKS-DB'!$A$1:$BY$184,66),"")</f>
        <v/>
      </c>
      <c r="W233" s="103" t="str">
        <f>IFERROR(VLOOKUP($A233,'XI-MARKS-DB'!$A$1:$BY$184,69),"")</f>
        <v/>
      </c>
    </row>
    <row r="234" spans="1:23" x14ac:dyDescent="0.3">
      <c r="A234" s="103"/>
      <c r="B234" s="103"/>
      <c r="C234" s="46" t="str">
        <f>IFERROR(VLOOKUP($A233,'XI-MARKS-DB'!$A$1:$BY$184,4),"")</f>
        <v/>
      </c>
      <c r="D234" s="46" t="str">
        <f>IFERROR(VLOOKUP($A233,'XI-MARKS-DB'!$A$1:$BY$184,10),"")</f>
        <v/>
      </c>
      <c r="E234" s="46" t="str">
        <f>IFERROR(VLOOKUP($A233,'XI-MARKS-DB'!$A$1:$BY$184,12),"")</f>
        <v/>
      </c>
      <c r="F234" s="46" t="str">
        <f>IFERROR(VLOOKUP($A233,'XI-MARKS-DB'!$A$1:$BY$184,14),"")</f>
        <v/>
      </c>
      <c r="G234" s="46" t="str">
        <f>IFERROR(VLOOKUP($A233,'XI-MARKS-DB'!$A$1:$BY$184,19),"")</f>
        <v/>
      </c>
      <c r="H234" s="46" t="str">
        <f>IFERROR(VLOOKUP($A233,'XI-MARKS-DB'!$A$1:$BY$184,21),"")</f>
        <v/>
      </c>
      <c r="I234" s="46" t="str">
        <f>IFERROR(VLOOKUP($A233,'XI-MARKS-DB'!$A$1:$BY$184,23),"")</f>
        <v/>
      </c>
      <c r="J234" s="46" t="str">
        <f>IFERROR(VLOOKUP($A233,'XI-MARKS-DB'!$A$1:$BY$184,29),"")</f>
        <v/>
      </c>
      <c r="K234" s="46" t="str">
        <f>IFERROR(VLOOKUP($A233,'XI-MARKS-DB'!$A$1:$BY$184,31),"")</f>
        <v/>
      </c>
      <c r="L234" s="46" t="str">
        <f>IFERROR(VLOOKUP($A233,'XI-MARKS-DB'!$A$1:$BY$184,33),"")</f>
        <v/>
      </c>
      <c r="M234" s="46" t="str">
        <f>IFERROR(VLOOKUP($A233,'XI-MARKS-DB'!$A$1:$BY$184,39),"")</f>
        <v/>
      </c>
      <c r="N234" s="46" t="str">
        <f>IFERROR(VLOOKUP($A233,'XI-MARKS-DB'!$A$1:$BY$184,41),"")</f>
        <v/>
      </c>
      <c r="O234" s="46" t="str">
        <f>IFERROR(VLOOKUP($A233,'XI-MARKS-DB'!$A$1:$BY$184,43),"")</f>
        <v/>
      </c>
      <c r="P234" s="46" t="str">
        <f>IFERROR(VLOOKUP($A233,'XI-MARKS-DB'!$A$1:$BY$184,49),"")</f>
        <v/>
      </c>
      <c r="Q234" s="46" t="str">
        <f>IFERROR(VLOOKUP($A233,'XI-MARKS-DB'!$A$1:$BY$184,51),"")</f>
        <v/>
      </c>
      <c r="R234" s="46" t="str">
        <f>IFERROR(VLOOKUP($A233,'XI-MARKS-DB'!$A$1:$BY$184,53),"")</f>
        <v/>
      </c>
      <c r="S234" s="46" t="str">
        <f>IFERROR(IF((VLOOKUP($A233,'XI-MARKS-DB'!$A$1:$BY$184,59))=0,"",VLOOKUP($A233,'XI-MARKS-DB'!$A$1:$BY$184,59)),"")</f>
        <v/>
      </c>
      <c r="T234" s="46" t="str">
        <f>IFERROR(IF((VLOOKUP($A233,'XI-MARKS-DB'!$A$1:$BY$184,61))=0,"",VLOOKUP($A233,'XI-MARKS-DB'!$A$1:$BY$184,61)),"")</f>
        <v/>
      </c>
      <c r="U234" s="46" t="str">
        <f>IFERROR(VLOOKUP($A233,'XI-MARKS-DB'!$A$1:$BY$184,63),"")</f>
        <v/>
      </c>
      <c r="V234" s="103"/>
      <c r="W234" s="103"/>
    </row>
    <row r="235" spans="1:23" x14ac:dyDescent="0.3">
      <c r="A235" s="103" t="str">
        <f>IF(COUNTA('XI-MARKS-DB'!$C$3:$C$277)&gt;A233,A233+1,"")</f>
        <v/>
      </c>
      <c r="B235" s="103" t="str">
        <f>IFERROR(VLOOKUP($A235,'XI-MARKS-DB'!$A$1:$BY$184,3)&amp;" ("&amp;VLOOKUP($A235,'XI-MARKS-DB'!$A$1:$BY$184,2)&amp;")","")</f>
        <v/>
      </c>
      <c r="C235" s="46" t="str">
        <f>IFERROR(VLOOKUP($A235,'XI-MARKS-DB'!$A$1:$BY$184,7),"")</f>
        <v/>
      </c>
      <c r="D235" s="104" t="str">
        <f t="shared" ref="D235" si="230">IF($D236="","",$F$1)</f>
        <v/>
      </c>
      <c r="E235" s="104"/>
      <c r="F235" s="104"/>
      <c r="G235" s="104" t="str">
        <f t="shared" ref="G235" si="231">IF($G236="","",$I$1)</f>
        <v/>
      </c>
      <c r="H235" s="104"/>
      <c r="I235" s="104"/>
      <c r="J235" s="104" t="str">
        <f>IFERROR(VLOOKUP($A235,'XI-MARKS-DB'!$A$1:$BY$184,26),"")</f>
        <v/>
      </c>
      <c r="K235" s="104"/>
      <c r="L235" s="104"/>
      <c r="M235" s="104" t="str">
        <f>IFERROR(VLOOKUP($A235,'XI-MARKS-DB'!$A$1:$BY$184,36),"")</f>
        <v/>
      </c>
      <c r="N235" s="104"/>
      <c r="O235" s="104"/>
      <c r="P235" s="104" t="str">
        <f>IFERROR(VLOOKUP($A235,'XI-MARKS-DB'!$A$1:$BY$184,46),"")</f>
        <v/>
      </c>
      <c r="Q235" s="104"/>
      <c r="R235" s="104"/>
      <c r="S235" s="104" t="str">
        <f>IFERROR(IF((VLOOKUP($A235,'XI-MARKS-DB'!$A$1:$BY$184,56))=0,"",VLOOKUP($A235,'XI-MARKS-DB'!$A$1:$BY$184,56)),"")</f>
        <v/>
      </c>
      <c r="T235" s="104"/>
      <c r="U235" s="104"/>
      <c r="V235" s="103" t="str">
        <f>IFERROR(VLOOKUP($A235,'XI-MARKS-DB'!$A$1:$BY$184,66),"")</f>
        <v/>
      </c>
      <c r="W235" s="103" t="str">
        <f>IFERROR(VLOOKUP($A235,'XI-MARKS-DB'!$A$1:$BY$184,69),"")</f>
        <v/>
      </c>
    </row>
    <row r="236" spans="1:23" x14ac:dyDescent="0.3">
      <c r="A236" s="103"/>
      <c r="B236" s="103"/>
      <c r="C236" s="46" t="str">
        <f>IFERROR(VLOOKUP($A235,'XI-MARKS-DB'!$A$1:$BY$184,4),"")</f>
        <v/>
      </c>
      <c r="D236" s="46" t="str">
        <f>IFERROR(VLOOKUP($A235,'XI-MARKS-DB'!$A$1:$BY$184,10),"")</f>
        <v/>
      </c>
      <c r="E236" s="46" t="str">
        <f>IFERROR(VLOOKUP($A235,'XI-MARKS-DB'!$A$1:$BY$184,12),"")</f>
        <v/>
      </c>
      <c r="F236" s="46" t="str">
        <f>IFERROR(VLOOKUP($A235,'XI-MARKS-DB'!$A$1:$BY$184,14),"")</f>
        <v/>
      </c>
      <c r="G236" s="46" t="str">
        <f>IFERROR(VLOOKUP($A235,'XI-MARKS-DB'!$A$1:$BY$184,19),"")</f>
        <v/>
      </c>
      <c r="H236" s="46" t="str">
        <f>IFERROR(VLOOKUP($A235,'XI-MARKS-DB'!$A$1:$BY$184,21),"")</f>
        <v/>
      </c>
      <c r="I236" s="46" t="str">
        <f>IFERROR(VLOOKUP($A235,'XI-MARKS-DB'!$A$1:$BY$184,23),"")</f>
        <v/>
      </c>
      <c r="J236" s="46" t="str">
        <f>IFERROR(VLOOKUP($A235,'XI-MARKS-DB'!$A$1:$BY$184,29),"")</f>
        <v/>
      </c>
      <c r="K236" s="46" t="str">
        <f>IFERROR(VLOOKUP($A235,'XI-MARKS-DB'!$A$1:$BY$184,31),"")</f>
        <v/>
      </c>
      <c r="L236" s="46" t="str">
        <f>IFERROR(VLOOKUP($A235,'XI-MARKS-DB'!$A$1:$BY$184,33),"")</f>
        <v/>
      </c>
      <c r="M236" s="46" t="str">
        <f>IFERROR(VLOOKUP($A235,'XI-MARKS-DB'!$A$1:$BY$184,39),"")</f>
        <v/>
      </c>
      <c r="N236" s="46" t="str">
        <f>IFERROR(VLOOKUP($A235,'XI-MARKS-DB'!$A$1:$BY$184,41),"")</f>
        <v/>
      </c>
      <c r="O236" s="46" t="str">
        <f>IFERROR(VLOOKUP($A235,'XI-MARKS-DB'!$A$1:$BY$184,43),"")</f>
        <v/>
      </c>
      <c r="P236" s="46" t="str">
        <f>IFERROR(VLOOKUP($A235,'XI-MARKS-DB'!$A$1:$BY$184,49),"")</f>
        <v/>
      </c>
      <c r="Q236" s="46" t="str">
        <f>IFERROR(VLOOKUP($A235,'XI-MARKS-DB'!$A$1:$BY$184,51),"")</f>
        <v/>
      </c>
      <c r="R236" s="46" t="str">
        <f>IFERROR(VLOOKUP($A235,'XI-MARKS-DB'!$A$1:$BY$184,53),"")</f>
        <v/>
      </c>
      <c r="S236" s="46" t="str">
        <f>IFERROR(IF((VLOOKUP($A235,'XI-MARKS-DB'!$A$1:$BY$184,59))=0,"",VLOOKUP($A235,'XI-MARKS-DB'!$A$1:$BY$184,59)),"")</f>
        <v/>
      </c>
      <c r="T236" s="46" t="str">
        <f>IFERROR(IF((VLOOKUP($A235,'XI-MARKS-DB'!$A$1:$BY$184,61))=0,"",VLOOKUP($A235,'XI-MARKS-DB'!$A$1:$BY$184,61)),"")</f>
        <v/>
      </c>
      <c r="U236" s="46" t="str">
        <f>IFERROR(VLOOKUP($A235,'XI-MARKS-DB'!$A$1:$BY$184,63),"")</f>
        <v/>
      </c>
      <c r="V236" s="103"/>
      <c r="W236" s="103"/>
    </row>
    <row r="237" spans="1:23" x14ac:dyDescent="0.3">
      <c r="A237" s="103" t="str">
        <f>IF(COUNTA('XI-MARKS-DB'!$C$3:$C$277)&gt;A235,A235+1,"")</f>
        <v/>
      </c>
      <c r="B237" s="103" t="str">
        <f>IFERROR(VLOOKUP($A237,'XI-MARKS-DB'!$A$1:$BY$184,3)&amp;" ("&amp;VLOOKUP($A237,'XI-MARKS-DB'!$A$1:$BY$184,2)&amp;")","")</f>
        <v/>
      </c>
      <c r="C237" s="46" t="str">
        <f>IFERROR(VLOOKUP($A237,'XI-MARKS-DB'!$A$1:$BY$184,7),"")</f>
        <v/>
      </c>
      <c r="D237" s="104" t="str">
        <f t="shared" ref="D237" si="232">IF($D238="","",$F$1)</f>
        <v/>
      </c>
      <c r="E237" s="104"/>
      <c r="F237" s="104"/>
      <c r="G237" s="104" t="str">
        <f t="shared" ref="G237" si="233">IF($G238="","",$I$1)</f>
        <v/>
      </c>
      <c r="H237" s="104"/>
      <c r="I237" s="104"/>
      <c r="J237" s="104" t="str">
        <f>IFERROR(VLOOKUP($A237,'XI-MARKS-DB'!$A$1:$BY$184,26),"")</f>
        <v/>
      </c>
      <c r="K237" s="104"/>
      <c r="L237" s="104"/>
      <c r="M237" s="104" t="str">
        <f>IFERROR(VLOOKUP($A237,'XI-MARKS-DB'!$A$1:$BY$184,36),"")</f>
        <v/>
      </c>
      <c r="N237" s="104"/>
      <c r="O237" s="104"/>
      <c r="P237" s="104" t="str">
        <f>IFERROR(VLOOKUP($A237,'XI-MARKS-DB'!$A$1:$BY$184,46),"")</f>
        <v/>
      </c>
      <c r="Q237" s="104"/>
      <c r="R237" s="104"/>
      <c r="S237" s="104" t="str">
        <f>IFERROR(IF((VLOOKUP($A237,'XI-MARKS-DB'!$A$1:$BY$184,56))=0,"",VLOOKUP($A237,'XI-MARKS-DB'!$A$1:$BY$184,56)),"")</f>
        <v/>
      </c>
      <c r="T237" s="104"/>
      <c r="U237" s="104"/>
      <c r="V237" s="103" t="str">
        <f>IFERROR(VLOOKUP($A237,'XI-MARKS-DB'!$A$1:$BY$184,66),"")</f>
        <v/>
      </c>
      <c r="W237" s="103" t="str">
        <f>IFERROR(VLOOKUP($A237,'XI-MARKS-DB'!$A$1:$BY$184,69),"")</f>
        <v/>
      </c>
    </row>
    <row r="238" spans="1:23" x14ac:dyDescent="0.3">
      <c r="A238" s="103"/>
      <c r="B238" s="103"/>
      <c r="C238" s="46" t="str">
        <f>IFERROR(VLOOKUP($A237,'XI-MARKS-DB'!$A$1:$BY$184,4),"")</f>
        <v/>
      </c>
      <c r="D238" s="46" t="str">
        <f>IFERROR(VLOOKUP($A237,'XI-MARKS-DB'!$A$1:$BY$184,10),"")</f>
        <v/>
      </c>
      <c r="E238" s="46" t="str">
        <f>IFERROR(VLOOKUP($A237,'XI-MARKS-DB'!$A$1:$BY$184,12),"")</f>
        <v/>
      </c>
      <c r="F238" s="46" t="str">
        <f>IFERROR(VLOOKUP($A237,'XI-MARKS-DB'!$A$1:$BY$184,14),"")</f>
        <v/>
      </c>
      <c r="G238" s="46" t="str">
        <f>IFERROR(VLOOKUP($A237,'XI-MARKS-DB'!$A$1:$BY$184,19),"")</f>
        <v/>
      </c>
      <c r="H238" s="46" t="str">
        <f>IFERROR(VLOOKUP($A237,'XI-MARKS-DB'!$A$1:$BY$184,21),"")</f>
        <v/>
      </c>
      <c r="I238" s="46" t="str">
        <f>IFERROR(VLOOKUP($A237,'XI-MARKS-DB'!$A$1:$BY$184,23),"")</f>
        <v/>
      </c>
      <c r="J238" s="46" t="str">
        <f>IFERROR(VLOOKUP($A237,'XI-MARKS-DB'!$A$1:$BY$184,29),"")</f>
        <v/>
      </c>
      <c r="K238" s="46" t="str">
        <f>IFERROR(VLOOKUP($A237,'XI-MARKS-DB'!$A$1:$BY$184,31),"")</f>
        <v/>
      </c>
      <c r="L238" s="46" t="str">
        <f>IFERROR(VLOOKUP($A237,'XI-MARKS-DB'!$A$1:$BY$184,33),"")</f>
        <v/>
      </c>
      <c r="M238" s="46" t="str">
        <f>IFERROR(VLOOKUP($A237,'XI-MARKS-DB'!$A$1:$BY$184,39),"")</f>
        <v/>
      </c>
      <c r="N238" s="46" t="str">
        <f>IFERROR(VLOOKUP($A237,'XI-MARKS-DB'!$A$1:$BY$184,41),"")</f>
        <v/>
      </c>
      <c r="O238" s="46" t="str">
        <f>IFERROR(VLOOKUP($A237,'XI-MARKS-DB'!$A$1:$BY$184,43),"")</f>
        <v/>
      </c>
      <c r="P238" s="46" t="str">
        <f>IFERROR(VLOOKUP($A237,'XI-MARKS-DB'!$A$1:$BY$184,49),"")</f>
        <v/>
      </c>
      <c r="Q238" s="46" t="str">
        <f>IFERROR(VLOOKUP($A237,'XI-MARKS-DB'!$A$1:$BY$184,51),"")</f>
        <v/>
      </c>
      <c r="R238" s="46" t="str">
        <f>IFERROR(VLOOKUP($A237,'XI-MARKS-DB'!$A$1:$BY$184,53),"")</f>
        <v/>
      </c>
      <c r="S238" s="46" t="str">
        <f>IFERROR(IF((VLOOKUP($A237,'XI-MARKS-DB'!$A$1:$BY$184,59))=0,"",VLOOKUP($A237,'XI-MARKS-DB'!$A$1:$BY$184,59)),"")</f>
        <v/>
      </c>
      <c r="T238" s="46" t="str">
        <f>IFERROR(IF((VLOOKUP($A237,'XI-MARKS-DB'!$A$1:$BY$184,61))=0,"",VLOOKUP($A237,'XI-MARKS-DB'!$A$1:$BY$184,61)),"")</f>
        <v/>
      </c>
      <c r="U238" s="46" t="str">
        <f>IFERROR(VLOOKUP($A237,'XI-MARKS-DB'!$A$1:$BY$184,63),"")</f>
        <v/>
      </c>
      <c r="V238" s="103"/>
      <c r="W238" s="103"/>
    </row>
    <row r="239" spans="1:23" x14ac:dyDescent="0.3">
      <c r="A239" s="103" t="str">
        <f>IF(COUNTA('XI-MARKS-DB'!$C$3:$C$277)&gt;A237,A237+1,"")</f>
        <v/>
      </c>
      <c r="B239" s="103" t="str">
        <f>IFERROR(VLOOKUP($A239,'XI-MARKS-DB'!$A$1:$BY$184,3)&amp;" ("&amp;VLOOKUP($A239,'XI-MARKS-DB'!$A$1:$BY$184,2)&amp;")","")</f>
        <v/>
      </c>
      <c r="C239" s="46" t="str">
        <f>IFERROR(VLOOKUP($A239,'XI-MARKS-DB'!$A$1:$BY$184,7),"")</f>
        <v/>
      </c>
      <c r="D239" s="104" t="str">
        <f t="shared" ref="D239" si="234">IF($D240="","",$F$1)</f>
        <v/>
      </c>
      <c r="E239" s="104"/>
      <c r="F239" s="104"/>
      <c r="G239" s="104" t="str">
        <f t="shared" ref="G239" si="235">IF($G240="","",$I$1)</f>
        <v/>
      </c>
      <c r="H239" s="104"/>
      <c r="I239" s="104"/>
      <c r="J239" s="104" t="str">
        <f>IFERROR(VLOOKUP($A239,'XI-MARKS-DB'!$A$1:$BY$184,26),"")</f>
        <v/>
      </c>
      <c r="K239" s="104"/>
      <c r="L239" s="104"/>
      <c r="M239" s="104" t="str">
        <f>IFERROR(VLOOKUP($A239,'XI-MARKS-DB'!$A$1:$BY$184,36),"")</f>
        <v/>
      </c>
      <c r="N239" s="104"/>
      <c r="O239" s="104"/>
      <c r="P239" s="104" t="str">
        <f>IFERROR(VLOOKUP($A239,'XI-MARKS-DB'!$A$1:$BY$184,46),"")</f>
        <v/>
      </c>
      <c r="Q239" s="104"/>
      <c r="R239" s="104"/>
      <c r="S239" s="104" t="str">
        <f>IFERROR(IF((VLOOKUP($A239,'XI-MARKS-DB'!$A$1:$BY$184,56))=0,"",VLOOKUP($A239,'XI-MARKS-DB'!$A$1:$BY$184,56)),"")</f>
        <v/>
      </c>
      <c r="T239" s="104"/>
      <c r="U239" s="104"/>
      <c r="V239" s="103" t="str">
        <f>IFERROR(VLOOKUP($A239,'XI-MARKS-DB'!$A$1:$BY$184,66),"")</f>
        <v/>
      </c>
      <c r="W239" s="103" t="str">
        <f>IFERROR(VLOOKUP($A239,'XI-MARKS-DB'!$A$1:$BY$184,69),"")</f>
        <v/>
      </c>
    </row>
    <row r="240" spans="1:23" x14ac:dyDescent="0.3">
      <c r="A240" s="103"/>
      <c r="B240" s="103"/>
      <c r="C240" s="46" t="str">
        <f>IFERROR(VLOOKUP($A239,'XI-MARKS-DB'!$A$1:$BY$184,4),"")</f>
        <v/>
      </c>
      <c r="D240" s="46" t="str">
        <f>IFERROR(VLOOKUP($A239,'XI-MARKS-DB'!$A$1:$BY$184,10),"")</f>
        <v/>
      </c>
      <c r="E240" s="46" t="str">
        <f>IFERROR(VLOOKUP($A239,'XI-MARKS-DB'!$A$1:$BY$184,12),"")</f>
        <v/>
      </c>
      <c r="F240" s="46" t="str">
        <f>IFERROR(VLOOKUP($A239,'XI-MARKS-DB'!$A$1:$BY$184,14),"")</f>
        <v/>
      </c>
      <c r="G240" s="46" t="str">
        <f>IFERROR(VLOOKUP($A239,'XI-MARKS-DB'!$A$1:$BY$184,19),"")</f>
        <v/>
      </c>
      <c r="H240" s="46" t="str">
        <f>IFERROR(VLOOKUP($A239,'XI-MARKS-DB'!$A$1:$BY$184,21),"")</f>
        <v/>
      </c>
      <c r="I240" s="46" t="str">
        <f>IFERROR(VLOOKUP($A239,'XI-MARKS-DB'!$A$1:$BY$184,23),"")</f>
        <v/>
      </c>
      <c r="J240" s="46" t="str">
        <f>IFERROR(VLOOKUP($A239,'XI-MARKS-DB'!$A$1:$BY$184,29),"")</f>
        <v/>
      </c>
      <c r="K240" s="46" t="str">
        <f>IFERROR(VLOOKUP($A239,'XI-MARKS-DB'!$A$1:$BY$184,31),"")</f>
        <v/>
      </c>
      <c r="L240" s="46" t="str">
        <f>IFERROR(VLOOKUP($A239,'XI-MARKS-DB'!$A$1:$BY$184,33),"")</f>
        <v/>
      </c>
      <c r="M240" s="46" t="str">
        <f>IFERROR(VLOOKUP($A239,'XI-MARKS-DB'!$A$1:$BY$184,39),"")</f>
        <v/>
      </c>
      <c r="N240" s="46" t="str">
        <f>IFERROR(VLOOKUP($A239,'XI-MARKS-DB'!$A$1:$BY$184,41),"")</f>
        <v/>
      </c>
      <c r="O240" s="46" t="str">
        <f>IFERROR(VLOOKUP($A239,'XI-MARKS-DB'!$A$1:$BY$184,43),"")</f>
        <v/>
      </c>
      <c r="P240" s="46" t="str">
        <f>IFERROR(VLOOKUP($A239,'XI-MARKS-DB'!$A$1:$BY$184,49),"")</f>
        <v/>
      </c>
      <c r="Q240" s="46" t="str">
        <f>IFERROR(VLOOKUP($A239,'XI-MARKS-DB'!$A$1:$BY$184,51),"")</f>
        <v/>
      </c>
      <c r="R240" s="46" t="str">
        <f>IFERROR(VLOOKUP($A239,'XI-MARKS-DB'!$A$1:$BY$184,53),"")</f>
        <v/>
      </c>
      <c r="S240" s="46" t="str">
        <f>IFERROR(IF((VLOOKUP($A239,'XI-MARKS-DB'!$A$1:$BY$184,59))=0,"",VLOOKUP($A239,'XI-MARKS-DB'!$A$1:$BY$184,59)),"")</f>
        <v/>
      </c>
      <c r="T240" s="46" t="str">
        <f>IFERROR(IF((VLOOKUP($A239,'XI-MARKS-DB'!$A$1:$BY$184,61))=0,"",VLOOKUP($A239,'XI-MARKS-DB'!$A$1:$BY$184,61)),"")</f>
        <v/>
      </c>
      <c r="U240" s="46" t="str">
        <f>IFERROR(VLOOKUP($A239,'XI-MARKS-DB'!$A$1:$BY$184,63),"")</f>
        <v/>
      </c>
      <c r="V240" s="103"/>
      <c r="W240" s="103"/>
    </row>
    <row r="241" spans="1:23" x14ac:dyDescent="0.3">
      <c r="A241" s="103" t="str">
        <f>IF(COUNTA('XI-MARKS-DB'!$C$3:$C$277)&gt;A239,A239+1,"")</f>
        <v/>
      </c>
      <c r="B241" s="103" t="str">
        <f>IFERROR(VLOOKUP($A241,'XI-MARKS-DB'!$A$1:$BY$184,3)&amp;" ("&amp;VLOOKUP($A241,'XI-MARKS-DB'!$A$1:$BY$184,2)&amp;")","")</f>
        <v/>
      </c>
      <c r="C241" s="46" t="str">
        <f>IFERROR(VLOOKUP($A241,'XI-MARKS-DB'!$A$1:$BY$184,7),"")</f>
        <v/>
      </c>
      <c r="D241" s="104" t="str">
        <f t="shared" ref="D241" si="236">IF($D242="","",$F$1)</f>
        <v/>
      </c>
      <c r="E241" s="104"/>
      <c r="F241" s="104"/>
      <c r="G241" s="104" t="str">
        <f t="shared" ref="G241" si="237">IF($G242="","",$I$1)</f>
        <v/>
      </c>
      <c r="H241" s="104"/>
      <c r="I241" s="104"/>
      <c r="J241" s="104" t="str">
        <f>IFERROR(VLOOKUP($A241,'XI-MARKS-DB'!$A$1:$BY$184,26),"")</f>
        <v/>
      </c>
      <c r="K241" s="104"/>
      <c r="L241" s="104"/>
      <c r="M241" s="104" t="str">
        <f>IFERROR(VLOOKUP($A241,'XI-MARKS-DB'!$A$1:$BY$184,36),"")</f>
        <v/>
      </c>
      <c r="N241" s="104"/>
      <c r="O241" s="104"/>
      <c r="P241" s="104" t="str">
        <f>IFERROR(VLOOKUP($A241,'XI-MARKS-DB'!$A$1:$BY$184,46),"")</f>
        <v/>
      </c>
      <c r="Q241" s="104"/>
      <c r="R241" s="104"/>
      <c r="S241" s="104" t="str">
        <f>IFERROR(IF((VLOOKUP($A241,'XI-MARKS-DB'!$A$1:$BY$184,56))=0,"",VLOOKUP($A241,'XI-MARKS-DB'!$A$1:$BY$184,56)),"")</f>
        <v/>
      </c>
      <c r="T241" s="104"/>
      <c r="U241" s="104"/>
      <c r="V241" s="103" t="str">
        <f>IFERROR(VLOOKUP($A241,'XI-MARKS-DB'!$A$1:$BY$184,66),"")</f>
        <v/>
      </c>
      <c r="W241" s="103" t="str">
        <f>IFERROR(VLOOKUP($A241,'XI-MARKS-DB'!$A$1:$BY$184,69),"")</f>
        <v/>
      </c>
    </row>
    <row r="242" spans="1:23" x14ac:dyDescent="0.3">
      <c r="A242" s="103"/>
      <c r="B242" s="103"/>
      <c r="C242" s="46" t="str">
        <f>IFERROR(VLOOKUP($A241,'XI-MARKS-DB'!$A$1:$BY$184,4),"")</f>
        <v/>
      </c>
      <c r="D242" s="46" t="str">
        <f>IFERROR(VLOOKUP($A241,'XI-MARKS-DB'!$A$1:$BY$184,10),"")</f>
        <v/>
      </c>
      <c r="E242" s="46" t="str">
        <f>IFERROR(VLOOKUP($A241,'XI-MARKS-DB'!$A$1:$BY$184,12),"")</f>
        <v/>
      </c>
      <c r="F242" s="46" t="str">
        <f>IFERROR(VLOOKUP($A241,'XI-MARKS-DB'!$A$1:$BY$184,14),"")</f>
        <v/>
      </c>
      <c r="G242" s="46" t="str">
        <f>IFERROR(VLOOKUP($A241,'XI-MARKS-DB'!$A$1:$BY$184,19),"")</f>
        <v/>
      </c>
      <c r="H242" s="46" t="str">
        <f>IFERROR(VLOOKUP($A241,'XI-MARKS-DB'!$A$1:$BY$184,21),"")</f>
        <v/>
      </c>
      <c r="I242" s="46" t="str">
        <f>IFERROR(VLOOKUP($A241,'XI-MARKS-DB'!$A$1:$BY$184,23),"")</f>
        <v/>
      </c>
      <c r="J242" s="46" t="str">
        <f>IFERROR(VLOOKUP($A241,'XI-MARKS-DB'!$A$1:$BY$184,29),"")</f>
        <v/>
      </c>
      <c r="K242" s="46" t="str">
        <f>IFERROR(VLOOKUP($A241,'XI-MARKS-DB'!$A$1:$BY$184,31),"")</f>
        <v/>
      </c>
      <c r="L242" s="46" t="str">
        <f>IFERROR(VLOOKUP($A241,'XI-MARKS-DB'!$A$1:$BY$184,33),"")</f>
        <v/>
      </c>
      <c r="M242" s="46" t="str">
        <f>IFERROR(VLOOKUP($A241,'XI-MARKS-DB'!$A$1:$BY$184,39),"")</f>
        <v/>
      </c>
      <c r="N242" s="46" t="str">
        <f>IFERROR(VLOOKUP($A241,'XI-MARKS-DB'!$A$1:$BY$184,41),"")</f>
        <v/>
      </c>
      <c r="O242" s="46" t="str">
        <f>IFERROR(VLOOKUP($A241,'XI-MARKS-DB'!$A$1:$BY$184,43),"")</f>
        <v/>
      </c>
      <c r="P242" s="46" t="str">
        <f>IFERROR(VLOOKUP($A241,'XI-MARKS-DB'!$A$1:$BY$184,49),"")</f>
        <v/>
      </c>
      <c r="Q242" s="46" t="str">
        <f>IFERROR(VLOOKUP($A241,'XI-MARKS-DB'!$A$1:$BY$184,51),"")</f>
        <v/>
      </c>
      <c r="R242" s="46" t="str">
        <f>IFERROR(VLOOKUP($A241,'XI-MARKS-DB'!$A$1:$BY$184,53),"")</f>
        <v/>
      </c>
      <c r="S242" s="46" t="str">
        <f>IFERROR(IF((VLOOKUP($A241,'XI-MARKS-DB'!$A$1:$BY$184,59))=0,"",VLOOKUP($A241,'XI-MARKS-DB'!$A$1:$BY$184,59)),"")</f>
        <v/>
      </c>
      <c r="T242" s="46" t="str">
        <f>IFERROR(IF((VLOOKUP($A241,'XI-MARKS-DB'!$A$1:$BY$184,61))=0,"",VLOOKUP($A241,'XI-MARKS-DB'!$A$1:$BY$184,61)),"")</f>
        <v/>
      </c>
      <c r="U242" s="46" t="str">
        <f>IFERROR(VLOOKUP($A241,'XI-MARKS-DB'!$A$1:$BY$184,63),"")</f>
        <v/>
      </c>
      <c r="V242" s="103"/>
      <c r="W242" s="103"/>
    </row>
    <row r="243" spans="1:23" x14ac:dyDescent="0.3">
      <c r="A243" s="103" t="str">
        <f>IF(COUNTA('XI-MARKS-DB'!$C$3:$C$277)&gt;A241,A241+1,"")</f>
        <v/>
      </c>
      <c r="B243" s="103" t="str">
        <f>IFERROR(VLOOKUP($A243,'XI-MARKS-DB'!$A$1:$BY$184,3)&amp;" ("&amp;VLOOKUP($A243,'XI-MARKS-DB'!$A$1:$BY$184,2)&amp;")","")</f>
        <v/>
      </c>
      <c r="C243" s="46" t="str">
        <f>IFERROR(VLOOKUP($A243,'XI-MARKS-DB'!$A$1:$BY$184,7),"")</f>
        <v/>
      </c>
      <c r="D243" s="104" t="str">
        <f t="shared" ref="D243" si="238">IF($D244="","",$F$1)</f>
        <v/>
      </c>
      <c r="E243" s="104"/>
      <c r="F243" s="104"/>
      <c r="G243" s="104" t="str">
        <f t="shared" ref="G243" si="239">IF($G244="","",$I$1)</f>
        <v/>
      </c>
      <c r="H243" s="104"/>
      <c r="I243" s="104"/>
      <c r="J243" s="104" t="str">
        <f>IFERROR(VLOOKUP($A243,'XI-MARKS-DB'!$A$1:$BY$184,26),"")</f>
        <v/>
      </c>
      <c r="K243" s="104"/>
      <c r="L243" s="104"/>
      <c r="M243" s="104" t="str">
        <f>IFERROR(VLOOKUP($A243,'XI-MARKS-DB'!$A$1:$BY$184,36),"")</f>
        <v/>
      </c>
      <c r="N243" s="104"/>
      <c r="O243" s="104"/>
      <c r="P243" s="104" t="str">
        <f>IFERROR(VLOOKUP($A243,'XI-MARKS-DB'!$A$1:$BY$184,46),"")</f>
        <v/>
      </c>
      <c r="Q243" s="104"/>
      <c r="R243" s="104"/>
      <c r="S243" s="104" t="str">
        <f>IFERROR(IF((VLOOKUP($A243,'XI-MARKS-DB'!$A$1:$BY$184,56))=0,"",VLOOKUP($A243,'XI-MARKS-DB'!$A$1:$BY$184,56)),"")</f>
        <v/>
      </c>
      <c r="T243" s="104"/>
      <c r="U243" s="104"/>
      <c r="V243" s="103" t="str">
        <f>IFERROR(VLOOKUP($A243,'XI-MARKS-DB'!$A$1:$BY$184,66),"")</f>
        <v/>
      </c>
      <c r="W243" s="103" t="str">
        <f>IFERROR(VLOOKUP($A243,'XI-MARKS-DB'!$A$1:$BY$184,69),"")</f>
        <v/>
      </c>
    </row>
    <row r="244" spans="1:23" x14ac:dyDescent="0.3">
      <c r="A244" s="103"/>
      <c r="B244" s="103"/>
      <c r="C244" s="46" t="str">
        <f>IFERROR(VLOOKUP($A243,'XI-MARKS-DB'!$A$1:$BY$184,4),"")</f>
        <v/>
      </c>
      <c r="D244" s="46" t="str">
        <f>IFERROR(VLOOKUP($A243,'XI-MARKS-DB'!$A$1:$BY$184,10),"")</f>
        <v/>
      </c>
      <c r="E244" s="46" t="str">
        <f>IFERROR(VLOOKUP($A243,'XI-MARKS-DB'!$A$1:$BY$184,12),"")</f>
        <v/>
      </c>
      <c r="F244" s="46" t="str">
        <f>IFERROR(VLOOKUP($A243,'XI-MARKS-DB'!$A$1:$BY$184,14),"")</f>
        <v/>
      </c>
      <c r="G244" s="46" t="str">
        <f>IFERROR(VLOOKUP($A243,'XI-MARKS-DB'!$A$1:$BY$184,19),"")</f>
        <v/>
      </c>
      <c r="H244" s="46" t="str">
        <f>IFERROR(VLOOKUP($A243,'XI-MARKS-DB'!$A$1:$BY$184,21),"")</f>
        <v/>
      </c>
      <c r="I244" s="46" t="str">
        <f>IFERROR(VLOOKUP($A243,'XI-MARKS-DB'!$A$1:$BY$184,23),"")</f>
        <v/>
      </c>
      <c r="J244" s="46" t="str">
        <f>IFERROR(VLOOKUP($A243,'XI-MARKS-DB'!$A$1:$BY$184,29),"")</f>
        <v/>
      </c>
      <c r="K244" s="46" t="str">
        <f>IFERROR(VLOOKUP($A243,'XI-MARKS-DB'!$A$1:$BY$184,31),"")</f>
        <v/>
      </c>
      <c r="L244" s="46" t="str">
        <f>IFERROR(VLOOKUP($A243,'XI-MARKS-DB'!$A$1:$BY$184,33),"")</f>
        <v/>
      </c>
      <c r="M244" s="46" t="str">
        <f>IFERROR(VLOOKUP($A243,'XI-MARKS-DB'!$A$1:$BY$184,39),"")</f>
        <v/>
      </c>
      <c r="N244" s="46" t="str">
        <f>IFERROR(VLOOKUP($A243,'XI-MARKS-DB'!$A$1:$BY$184,41),"")</f>
        <v/>
      </c>
      <c r="O244" s="46" t="str">
        <f>IFERROR(VLOOKUP($A243,'XI-MARKS-DB'!$A$1:$BY$184,43),"")</f>
        <v/>
      </c>
      <c r="P244" s="46" t="str">
        <f>IFERROR(VLOOKUP($A243,'XI-MARKS-DB'!$A$1:$BY$184,49),"")</f>
        <v/>
      </c>
      <c r="Q244" s="46" t="str">
        <f>IFERROR(VLOOKUP($A243,'XI-MARKS-DB'!$A$1:$BY$184,51),"")</f>
        <v/>
      </c>
      <c r="R244" s="46" t="str">
        <f>IFERROR(VLOOKUP($A243,'XI-MARKS-DB'!$A$1:$BY$184,53),"")</f>
        <v/>
      </c>
      <c r="S244" s="46" t="str">
        <f>IFERROR(IF((VLOOKUP($A243,'XI-MARKS-DB'!$A$1:$BY$184,59))=0,"",VLOOKUP($A243,'XI-MARKS-DB'!$A$1:$BY$184,59)),"")</f>
        <v/>
      </c>
      <c r="T244" s="46" t="str">
        <f>IFERROR(IF((VLOOKUP($A243,'XI-MARKS-DB'!$A$1:$BY$184,61))=0,"",VLOOKUP($A243,'XI-MARKS-DB'!$A$1:$BY$184,61)),"")</f>
        <v/>
      </c>
      <c r="U244" s="46" t="str">
        <f>IFERROR(VLOOKUP($A243,'XI-MARKS-DB'!$A$1:$BY$184,63),"")</f>
        <v/>
      </c>
      <c r="V244" s="103"/>
      <c r="W244" s="103"/>
    </row>
    <row r="245" spans="1:23" x14ac:dyDescent="0.3">
      <c r="A245" s="103" t="str">
        <f>IF(COUNTA('XI-MARKS-DB'!$C$3:$C$277)&gt;A243,A243+1,"")</f>
        <v/>
      </c>
      <c r="B245" s="103" t="str">
        <f>IFERROR(VLOOKUP($A245,'XI-MARKS-DB'!$A$1:$BY$184,3)&amp;" ("&amp;VLOOKUP($A245,'XI-MARKS-DB'!$A$1:$BY$184,2)&amp;")","")</f>
        <v/>
      </c>
      <c r="C245" s="46" t="str">
        <f>IFERROR(VLOOKUP($A245,'XI-MARKS-DB'!$A$1:$BY$184,7),"")</f>
        <v/>
      </c>
      <c r="D245" s="104" t="str">
        <f t="shared" ref="D245" si="240">IF($D246="","",$F$1)</f>
        <v/>
      </c>
      <c r="E245" s="104"/>
      <c r="F245" s="104"/>
      <c r="G245" s="104" t="str">
        <f t="shared" ref="G245" si="241">IF($G246="","",$I$1)</f>
        <v/>
      </c>
      <c r="H245" s="104"/>
      <c r="I245" s="104"/>
      <c r="J245" s="104" t="str">
        <f>IFERROR(VLOOKUP($A245,'XI-MARKS-DB'!$A$1:$BY$184,26),"")</f>
        <v/>
      </c>
      <c r="K245" s="104"/>
      <c r="L245" s="104"/>
      <c r="M245" s="104" t="str">
        <f>IFERROR(VLOOKUP($A245,'XI-MARKS-DB'!$A$1:$BY$184,36),"")</f>
        <v/>
      </c>
      <c r="N245" s="104"/>
      <c r="O245" s="104"/>
      <c r="P245" s="104" t="str">
        <f>IFERROR(VLOOKUP($A245,'XI-MARKS-DB'!$A$1:$BY$184,46),"")</f>
        <v/>
      </c>
      <c r="Q245" s="104"/>
      <c r="R245" s="104"/>
      <c r="S245" s="104" t="str">
        <f>IFERROR(IF((VLOOKUP($A245,'XI-MARKS-DB'!$A$1:$BY$184,56))=0,"",VLOOKUP($A245,'XI-MARKS-DB'!$A$1:$BY$184,56)),"")</f>
        <v/>
      </c>
      <c r="T245" s="104"/>
      <c r="U245" s="104"/>
      <c r="V245" s="103" t="str">
        <f>IFERROR(VLOOKUP($A245,'XI-MARKS-DB'!$A$1:$BY$184,66),"")</f>
        <v/>
      </c>
      <c r="W245" s="103" t="str">
        <f>IFERROR(VLOOKUP($A245,'XI-MARKS-DB'!$A$1:$BY$184,69),"")</f>
        <v/>
      </c>
    </row>
    <row r="246" spans="1:23" x14ac:dyDescent="0.3">
      <c r="A246" s="103"/>
      <c r="B246" s="103"/>
      <c r="C246" s="46" t="str">
        <f>IFERROR(VLOOKUP($A245,'XI-MARKS-DB'!$A$1:$BY$184,4),"")</f>
        <v/>
      </c>
      <c r="D246" s="46" t="str">
        <f>IFERROR(VLOOKUP($A245,'XI-MARKS-DB'!$A$1:$BY$184,10),"")</f>
        <v/>
      </c>
      <c r="E246" s="46" t="str">
        <f>IFERROR(VLOOKUP($A245,'XI-MARKS-DB'!$A$1:$BY$184,12),"")</f>
        <v/>
      </c>
      <c r="F246" s="46" t="str">
        <f>IFERROR(VLOOKUP($A245,'XI-MARKS-DB'!$A$1:$BY$184,14),"")</f>
        <v/>
      </c>
      <c r="G246" s="46" t="str">
        <f>IFERROR(VLOOKUP($A245,'XI-MARKS-DB'!$A$1:$BY$184,19),"")</f>
        <v/>
      </c>
      <c r="H246" s="46" t="str">
        <f>IFERROR(VLOOKUP($A245,'XI-MARKS-DB'!$A$1:$BY$184,21),"")</f>
        <v/>
      </c>
      <c r="I246" s="46" t="str">
        <f>IFERROR(VLOOKUP($A245,'XI-MARKS-DB'!$A$1:$BY$184,23),"")</f>
        <v/>
      </c>
      <c r="J246" s="46" t="str">
        <f>IFERROR(VLOOKUP($A245,'XI-MARKS-DB'!$A$1:$BY$184,29),"")</f>
        <v/>
      </c>
      <c r="K246" s="46" t="str">
        <f>IFERROR(VLOOKUP($A245,'XI-MARKS-DB'!$A$1:$BY$184,31),"")</f>
        <v/>
      </c>
      <c r="L246" s="46" t="str">
        <f>IFERROR(VLOOKUP($A245,'XI-MARKS-DB'!$A$1:$BY$184,33),"")</f>
        <v/>
      </c>
      <c r="M246" s="46" t="str">
        <f>IFERROR(VLOOKUP($A245,'XI-MARKS-DB'!$A$1:$BY$184,39),"")</f>
        <v/>
      </c>
      <c r="N246" s="46" t="str">
        <f>IFERROR(VLOOKUP($A245,'XI-MARKS-DB'!$A$1:$BY$184,41),"")</f>
        <v/>
      </c>
      <c r="O246" s="46" t="str">
        <f>IFERROR(VLOOKUP($A245,'XI-MARKS-DB'!$A$1:$BY$184,43),"")</f>
        <v/>
      </c>
      <c r="P246" s="46" t="str">
        <f>IFERROR(VLOOKUP($A245,'XI-MARKS-DB'!$A$1:$BY$184,49),"")</f>
        <v/>
      </c>
      <c r="Q246" s="46" t="str">
        <f>IFERROR(VLOOKUP($A245,'XI-MARKS-DB'!$A$1:$BY$184,51),"")</f>
        <v/>
      </c>
      <c r="R246" s="46" t="str">
        <f>IFERROR(VLOOKUP($A245,'XI-MARKS-DB'!$A$1:$BY$184,53),"")</f>
        <v/>
      </c>
      <c r="S246" s="46" t="str">
        <f>IFERROR(IF((VLOOKUP($A245,'XI-MARKS-DB'!$A$1:$BY$184,59))=0,"",VLOOKUP($A245,'XI-MARKS-DB'!$A$1:$BY$184,59)),"")</f>
        <v/>
      </c>
      <c r="T246" s="46" t="str">
        <f>IFERROR(IF((VLOOKUP($A245,'XI-MARKS-DB'!$A$1:$BY$184,61))=0,"",VLOOKUP($A245,'XI-MARKS-DB'!$A$1:$BY$184,61)),"")</f>
        <v/>
      </c>
      <c r="U246" s="46" t="str">
        <f>IFERROR(VLOOKUP($A245,'XI-MARKS-DB'!$A$1:$BY$184,63),"")</f>
        <v/>
      </c>
      <c r="V246" s="103"/>
      <c r="W246" s="103"/>
    </row>
    <row r="247" spans="1:23" x14ac:dyDescent="0.3">
      <c r="A247" s="103" t="str">
        <f>IF(COUNTA('XI-MARKS-DB'!$C$3:$C$277)&gt;A245,A245+1,"")</f>
        <v/>
      </c>
      <c r="B247" s="103" t="str">
        <f>IFERROR(VLOOKUP($A247,'XI-MARKS-DB'!$A$1:$BY$184,3)&amp;" ("&amp;VLOOKUP($A247,'XI-MARKS-DB'!$A$1:$BY$184,2)&amp;")","")</f>
        <v/>
      </c>
      <c r="C247" s="46" t="str">
        <f>IFERROR(VLOOKUP($A247,'XI-MARKS-DB'!$A$1:$BY$184,7),"")</f>
        <v/>
      </c>
      <c r="D247" s="104" t="str">
        <f t="shared" ref="D247" si="242">IF($D248="","",$F$1)</f>
        <v/>
      </c>
      <c r="E247" s="104"/>
      <c r="F247" s="104"/>
      <c r="G247" s="104" t="str">
        <f t="shared" ref="G247" si="243">IF($G248="","",$I$1)</f>
        <v/>
      </c>
      <c r="H247" s="104"/>
      <c r="I247" s="104"/>
      <c r="J247" s="104" t="str">
        <f>IFERROR(VLOOKUP($A247,'XI-MARKS-DB'!$A$1:$BY$184,26),"")</f>
        <v/>
      </c>
      <c r="K247" s="104"/>
      <c r="L247" s="104"/>
      <c r="M247" s="104" t="str">
        <f>IFERROR(VLOOKUP($A247,'XI-MARKS-DB'!$A$1:$BY$184,36),"")</f>
        <v/>
      </c>
      <c r="N247" s="104"/>
      <c r="O247" s="104"/>
      <c r="P247" s="104" t="str">
        <f>IFERROR(VLOOKUP($A247,'XI-MARKS-DB'!$A$1:$BY$184,46),"")</f>
        <v/>
      </c>
      <c r="Q247" s="104"/>
      <c r="R247" s="104"/>
      <c r="S247" s="104" t="str">
        <f>IFERROR(IF((VLOOKUP($A247,'XI-MARKS-DB'!$A$1:$BY$184,56))=0,"",VLOOKUP($A247,'XI-MARKS-DB'!$A$1:$BY$184,56)),"")</f>
        <v/>
      </c>
      <c r="T247" s="104"/>
      <c r="U247" s="104"/>
      <c r="V247" s="103" t="str">
        <f>IFERROR(VLOOKUP($A247,'XI-MARKS-DB'!$A$1:$BY$184,66),"")</f>
        <v/>
      </c>
      <c r="W247" s="103" t="str">
        <f>IFERROR(VLOOKUP($A247,'XI-MARKS-DB'!$A$1:$BY$184,69),"")</f>
        <v/>
      </c>
    </row>
    <row r="248" spans="1:23" x14ac:dyDescent="0.3">
      <c r="A248" s="103"/>
      <c r="B248" s="103"/>
      <c r="C248" s="46" t="str">
        <f>IFERROR(VLOOKUP($A247,'XI-MARKS-DB'!$A$1:$BY$184,4),"")</f>
        <v/>
      </c>
      <c r="D248" s="46" t="str">
        <f>IFERROR(VLOOKUP($A247,'XI-MARKS-DB'!$A$1:$BY$184,10),"")</f>
        <v/>
      </c>
      <c r="E248" s="46" t="str">
        <f>IFERROR(VLOOKUP($A247,'XI-MARKS-DB'!$A$1:$BY$184,12),"")</f>
        <v/>
      </c>
      <c r="F248" s="46" t="str">
        <f>IFERROR(VLOOKUP($A247,'XI-MARKS-DB'!$A$1:$BY$184,14),"")</f>
        <v/>
      </c>
      <c r="G248" s="46" t="str">
        <f>IFERROR(VLOOKUP($A247,'XI-MARKS-DB'!$A$1:$BY$184,19),"")</f>
        <v/>
      </c>
      <c r="H248" s="46" t="str">
        <f>IFERROR(VLOOKUP($A247,'XI-MARKS-DB'!$A$1:$BY$184,21),"")</f>
        <v/>
      </c>
      <c r="I248" s="46" t="str">
        <f>IFERROR(VLOOKUP($A247,'XI-MARKS-DB'!$A$1:$BY$184,23),"")</f>
        <v/>
      </c>
      <c r="J248" s="46" t="str">
        <f>IFERROR(VLOOKUP($A247,'XI-MARKS-DB'!$A$1:$BY$184,29),"")</f>
        <v/>
      </c>
      <c r="K248" s="46" t="str">
        <f>IFERROR(VLOOKUP($A247,'XI-MARKS-DB'!$A$1:$BY$184,31),"")</f>
        <v/>
      </c>
      <c r="L248" s="46" t="str">
        <f>IFERROR(VLOOKUP($A247,'XI-MARKS-DB'!$A$1:$BY$184,33),"")</f>
        <v/>
      </c>
      <c r="M248" s="46" t="str">
        <f>IFERROR(VLOOKUP($A247,'XI-MARKS-DB'!$A$1:$BY$184,39),"")</f>
        <v/>
      </c>
      <c r="N248" s="46" t="str">
        <f>IFERROR(VLOOKUP($A247,'XI-MARKS-DB'!$A$1:$BY$184,41),"")</f>
        <v/>
      </c>
      <c r="O248" s="46" t="str">
        <f>IFERROR(VLOOKUP($A247,'XI-MARKS-DB'!$A$1:$BY$184,43),"")</f>
        <v/>
      </c>
      <c r="P248" s="46" t="str">
        <f>IFERROR(VLOOKUP($A247,'XI-MARKS-DB'!$A$1:$BY$184,49),"")</f>
        <v/>
      </c>
      <c r="Q248" s="46" t="str">
        <f>IFERROR(VLOOKUP($A247,'XI-MARKS-DB'!$A$1:$BY$184,51),"")</f>
        <v/>
      </c>
      <c r="R248" s="46" t="str">
        <f>IFERROR(VLOOKUP($A247,'XI-MARKS-DB'!$A$1:$BY$184,53),"")</f>
        <v/>
      </c>
      <c r="S248" s="46" t="str">
        <f>IFERROR(IF((VLOOKUP($A247,'XI-MARKS-DB'!$A$1:$BY$184,59))=0,"",VLOOKUP($A247,'XI-MARKS-DB'!$A$1:$BY$184,59)),"")</f>
        <v/>
      </c>
      <c r="T248" s="46" t="str">
        <f>IFERROR(IF((VLOOKUP($A247,'XI-MARKS-DB'!$A$1:$BY$184,61))=0,"",VLOOKUP($A247,'XI-MARKS-DB'!$A$1:$BY$184,61)),"")</f>
        <v/>
      </c>
      <c r="U248" s="46" t="str">
        <f>IFERROR(VLOOKUP($A247,'XI-MARKS-DB'!$A$1:$BY$184,63),"")</f>
        <v/>
      </c>
      <c r="V248" s="103"/>
      <c r="W248" s="103"/>
    </row>
    <row r="249" spans="1:23" x14ac:dyDescent="0.3">
      <c r="A249" s="103" t="str">
        <f>IF(COUNTA('XI-MARKS-DB'!$C$3:$C$277)&gt;A247,A247+1,"")</f>
        <v/>
      </c>
      <c r="B249" s="103" t="str">
        <f>IFERROR(VLOOKUP($A249,'XI-MARKS-DB'!$A$1:$BY$184,3)&amp;" ("&amp;VLOOKUP($A249,'XI-MARKS-DB'!$A$1:$BY$184,2)&amp;")","")</f>
        <v/>
      </c>
      <c r="C249" s="46" t="str">
        <f>IFERROR(VLOOKUP($A249,'XI-MARKS-DB'!$A$1:$BY$184,7),"")</f>
        <v/>
      </c>
      <c r="D249" s="104" t="str">
        <f t="shared" ref="D249" si="244">IF($D250="","",$F$1)</f>
        <v/>
      </c>
      <c r="E249" s="104"/>
      <c r="F249" s="104"/>
      <c r="G249" s="104" t="str">
        <f t="shared" ref="G249" si="245">IF($G250="","",$I$1)</f>
        <v/>
      </c>
      <c r="H249" s="104"/>
      <c r="I249" s="104"/>
      <c r="J249" s="104" t="str">
        <f>IFERROR(VLOOKUP($A249,'XI-MARKS-DB'!$A$1:$BY$184,26),"")</f>
        <v/>
      </c>
      <c r="K249" s="104"/>
      <c r="L249" s="104"/>
      <c r="M249" s="104" t="str">
        <f>IFERROR(VLOOKUP($A249,'XI-MARKS-DB'!$A$1:$BY$184,36),"")</f>
        <v/>
      </c>
      <c r="N249" s="104"/>
      <c r="O249" s="104"/>
      <c r="P249" s="104" t="str">
        <f>IFERROR(VLOOKUP($A249,'XI-MARKS-DB'!$A$1:$BY$184,46),"")</f>
        <v/>
      </c>
      <c r="Q249" s="104"/>
      <c r="R249" s="104"/>
      <c r="S249" s="104" t="str">
        <f>IFERROR(IF((VLOOKUP($A249,'XI-MARKS-DB'!$A$1:$BY$184,56))=0,"",VLOOKUP($A249,'XI-MARKS-DB'!$A$1:$BY$184,56)),"")</f>
        <v/>
      </c>
      <c r="T249" s="104"/>
      <c r="U249" s="104"/>
      <c r="V249" s="103" t="str">
        <f>IFERROR(VLOOKUP($A249,'XI-MARKS-DB'!$A$1:$BY$184,66),"")</f>
        <v/>
      </c>
      <c r="W249" s="103" t="str">
        <f>IFERROR(VLOOKUP($A249,'XI-MARKS-DB'!$A$1:$BY$184,69),"")</f>
        <v/>
      </c>
    </row>
    <row r="250" spans="1:23" x14ac:dyDescent="0.3">
      <c r="A250" s="103"/>
      <c r="B250" s="103"/>
      <c r="C250" s="46" t="str">
        <f>IFERROR(VLOOKUP($A249,'XI-MARKS-DB'!$A$1:$BY$184,4),"")</f>
        <v/>
      </c>
      <c r="D250" s="46" t="str">
        <f>IFERROR(VLOOKUP($A249,'XI-MARKS-DB'!$A$1:$BY$184,10),"")</f>
        <v/>
      </c>
      <c r="E250" s="46" t="str">
        <f>IFERROR(VLOOKUP($A249,'XI-MARKS-DB'!$A$1:$BY$184,12),"")</f>
        <v/>
      </c>
      <c r="F250" s="46" t="str">
        <f>IFERROR(VLOOKUP($A249,'XI-MARKS-DB'!$A$1:$BY$184,14),"")</f>
        <v/>
      </c>
      <c r="G250" s="46" t="str">
        <f>IFERROR(VLOOKUP($A249,'XI-MARKS-DB'!$A$1:$BY$184,19),"")</f>
        <v/>
      </c>
      <c r="H250" s="46" t="str">
        <f>IFERROR(VLOOKUP($A249,'XI-MARKS-DB'!$A$1:$BY$184,21),"")</f>
        <v/>
      </c>
      <c r="I250" s="46" t="str">
        <f>IFERROR(VLOOKUP($A249,'XI-MARKS-DB'!$A$1:$BY$184,23),"")</f>
        <v/>
      </c>
      <c r="J250" s="46" t="str">
        <f>IFERROR(VLOOKUP($A249,'XI-MARKS-DB'!$A$1:$BY$184,29),"")</f>
        <v/>
      </c>
      <c r="K250" s="46" t="str">
        <f>IFERROR(VLOOKUP($A249,'XI-MARKS-DB'!$A$1:$BY$184,31),"")</f>
        <v/>
      </c>
      <c r="L250" s="46" t="str">
        <f>IFERROR(VLOOKUP($A249,'XI-MARKS-DB'!$A$1:$BY$184,33),"")</f>
        <v/>
      </c>
      <c r="M250" s="46" t="str">
        <f>IFERROR(VLOOKUP($A249,'XI-MARKS-DB'!$A$1:$BY$184,39),"")</f>
        <v/>
      </c>
      <c r="N250" s="46" t="str">
        <f>IFERROR(VLOOKUP($A249,'XI-MARKS-DB'!$A$1:$BY$184,41),"")</f>
        <v/>
      </c>
      <c r="O250" s="46" t="str">
        <f>IFERROR(VLOOKUP($A249,'XI-MARKS-DB'!$A$1:$BY$184,43),"")</f>
        <v/>
      </c>
      <c r="P250" s="46" t="str">
        <f>IFERROR(VLOOKUP($A249,'XI-MARKS-DB'!$A$1:$BY$184,49),"")</f>
        <v/>
      </c>
      <c r="Q250" s="46" t="str">
        <f>IFERROR(VLOOKUP($A249,'XI-MARKS-DB'!$A$1:$BY$184,51),"")</f>
        <v/>
      </c>
      <c r="R250" s="46" t="str">
        <f>IFERROR(VLOOKUP($A249,'XI-MARKS-DB'!$A$1:$BY$184,53),"")</f>
        <v/>
      </c>
      <c r="S250" s="46" t="str">
        <f>IFERROR(IF((VLOOKUP($A249,'XI-MARKS-DB'!$A$1:$BY$184,59))=0,"",VLOOKUP($A249,'XI-MARKS-DB'!$A$1:$BY$184,59)),"")</f>
        <v/>
      </c>
      <c r="T250" s="46" t="str">
        <f>IFERROR(IF((VLOOKUP($A249,'XI-MARKS-DB'!$A$1:$BY$184,61))=0,"",VLOOKUP($A249,'XI-MARKS-DB'!$A$1:$BY$184,61)),"")</f>
        <v/>
      </c>
      <c r="U250" s="46" t="str">
        <f>IFERROR(VLOOKUP($A249,'XI-MARKS-DB'!$A$1:$BY$184,63),"")</f>
        <v/>
      </c>
      <c r="V250" s="103"/>
      <c r="W250" s="103"/>
    </row>
    <row r="251" spans="1:23" x14ac:dyDescent="0.3">
      <c r="A251" s="103" t="str">
        <f>IF(COUNTA('XI-MARKS-DB'!$C$3:$C$277)&gt;A249,A249+1,"")</f>
        <v/>
      </c>
      <c r="B251" s="103" t="str">
        <f>IFERROR(VLOOKUP($A251,'XI-MARKS-DB'!$A$1:$BY$184,3)&amp;" ("&amp;VLOOKUP($A251,'XI-MARKS-DB'!$A$1:$BY$184,2)&amp;")","")</f>
        <v/>
      </c>
      <c r="C251" s="46" t="str">
        <f>IFERROR(VLOOKUP($A251,'XI-MARKS-DB'!$A$1:$BY$184,7),"")</f>
        <v/>
      </c>
      <c r="D251" s="104" t="str">
        <f t="shared" ref="D251" si="246">IF($D252="","",$F$1)</f>
        <v/>
      </c>
      <c r="E251" s="104"/>
      <c r="F251" s="104"/>
      <c r="G251" s="104" t="str">
        <f t="shared" ref="G251" si="247">IF($G252="","",$I$1)</f>
        <v/>
      </c>
      <c r="H251" s="104"/>
      <c r="I251" s="104"/>
      <c r="J251" s="104" t="str">
        <f>IFERROR(VLOOKUP($A251,'XI-MARKS-DB'!$A$1:$BY$184,26),"")</f>
        <v/>
      </c>
      <c r="K251" s="104"/>
      <c r="L251" s="104"/>
      <c r="M251" s="104" t="str">
        <f>IFERROR(VLOOKUP($A251,'XI-MARKS-DB'!$A$1:$BY$184,36),"")</f>
        <v/>
      </c>
      <c r="N251" s="104"/>
      <c r="O251" s="104"/>
      <c r="P251" s="104" t="str">
        <f>IFERROR(VLOOKUP($A251,'XI-MARKS-DB'!$A$1:$BY$184,46),"")</f>
        <v/>
      </c>
      <c r="Q251" s="104"/>
      <c r="R251" s="104"/>
      <c r="S251" s="104" t="str">
        <f>IFERROR(IF((VLOOKUP($A251,'XI-MARKS-DB'!$A$1:$BY$184,56))=0,"",VLOOKUP($A251,'XI-MARKS-DB'!$A$1:$BY$184,56)),"")</f>
        <v/>
      </c>
      <c r="T251" s="104"/>
      <c r="U251" s="104"/>
      <c r="V251" s="103" t="str">
        <f>IFERROR(VLOOKUP($A251,'XI-MARKS-DB'!$A$1:$BY$184,66),"")</f>
        <v/>
      </c>
      <c r="W251" s="103" t="str">
        <f>IFERROR(VLOOKUP($A251,'XI-MARKS-DB'!$A$1:$BY$184,69),"")</f>
        <v/>
      </c>
    </row>
    <row r="252" spans="1:23" x14ac:dyDescent="0.3">
      <c r="A252" s="103"/>
      <c r="B252" s="103"/>
      <c r="C252" s="46" t="str">
        <f>IFERROR(VLOOKUP($A251,'XI-MARKS-DB'!$A$1:$BY$184,4),"")</f>
        <v/>
      </c>
      <c r="D252" s="46" t="str">
        <f>IFERROR(VLOOKUP($A251,'XI-MARKS-DB'!$A$1:$BY$184,10),"")</f>
        <v/>
      </c>
      <c r="E252" s="46" t="str">
        <f>IFERROR(VLOOKUP($A251,'XI-MARKS-DB'!$A$1:$BY$184,12),"")</f>
        <v/>
      </c>
      <c r="F252" s="46" t="str">
        <f>IFERROR(VLOOKUP($A251,'XI-MARKS-DB'!$A$1:$BY$184,14),"")</f>
        <v/>
      </c>
      <c r="G252" s="46" t="str">
        <f>IFERROR(VLOOKUP($A251,'XI-MARKS-DB'!$A$1:$BY$184,19),"")</f>
        <v/>
      </c>
      <c r="H252" s="46" t="str">
        <f>IFERROR(VLOOKUP($A251,'XI-MARKS-DB'!$A$1:$BY$184,21),"")</f>
        <v/>
      </c>
      <c r="I252" s="46" t="str">
        <f>IFERROR(VLOOKUP($A251,'XI-MARKS-DB'!$A$1:$BY$184,23),"")</f>
        <v/>
      </c>
      <c r="J252" s="46" t="str">
        <f>IFERROR(VLOOKUP($A251,'XI-MARKS-DB'!$A$1:$BY$184,29),"")</f>
        <v/>
      </c>
      <c r="K252" s="46" t="str">
        <f>IFERROR(VLOOKUP($A251,'XI-MARKS-DB'!$A$1:$BY$184,31),"")</f>
        <v/>
      </c>
      <c r="L252" s="46" t="str">
        <f>IFERROR(VLOOKUP($A251,'XI-MARKS-DB'!$A$1:$BY$184,33),"")</f>
        <v/>
      </c>
      <c r="M252" s="46" t="str">
        <f>IFERROR(VLOOKUP($A251,'XI-MARKS-DB'!$A$1:$BY$184,39),"")</f>
        <v/>
      </c>
      <c r="N252" s="46" t="str">
        <f>IFERROR(VLOOKUP($A251,'XI-MARKS-DB'!$A$1:$BY$184,41),"")</f>
        <v/>
      </c>
      <c r="O252" s="46" t="str">
        <f>IFERROR(VLOOKUP($A251,'XI-MARKS-DB'!$A$1:$BY$184,43),"")</f>
        <v/>
      </c>
      <c r="P252" s="46" t="str">
        <f>IFERROR(VLOOKUP($A251,'XI-MARKS-DB'!$A$1:$BY$184,49),"")</f>
        <v/>
      </c>
      <c r="Q252" s="46" t="str">
        <f>IFERROR(VLOOKUP($A251,'XI-MARKS-DB'!$A$1:$BY$184,51),"")</f>
        <v/>
      </c>
      <c r="R252" s="46" t="str">
        <f>IFERROR(VLOOKUP($A251,'XI-MARKS-DB'!$A$1:$BY$184,53),"")</f>
        <v/>
      </c>
      <c r="S252" s="46" t="str">
        <f>IFERROR(IF((VLOOKUP($A251,'XI-MARKS-DB'!$A$1:$BY$184,59))=0,"",VLOOKUP($A251,'XI-MARKS-DB'!$A$1:$BY$184,59)),"")</f>
        <v/>
      </c>
      <c r="T252" s="46" t="str">
        <f>IFERROR(IF((VLOOKUP($A251,'XI-MARKS-DB'!$A$1:$BY$184,61))=0,"",VLOOKUP($A251,'XI-MARKS-DB'!$A$1:$BY$184,61)),"")</f>
        <v/>
      </c>
      <c r="U252" s="46" t="str">
        <f>IFERROR(VLOOKUP($A251,'XI-MARKS-DB'!$A$1:$BY$184,63),"")</f>
        <v/>
      </c>
      <c r="V252" s="103"/>
      <c r="W252" s="103"/>
    </row>
    <row r="253" spans="1:23" x14ac:dyDescent="0.3">
      <c r="A253" s="103" t="str">
        <f>IF(COUNTA('XI-MARKS-DB'!$C$3:$C$277)&gt;A251,A251+1,"")</f>
        <v/>
      </c>
      <c r="B253" s="103" t="str">
        <f>IFERROR(VLOOKUP($A253,'XI-MARKS-DB'!$A$1:$BY$184,3)&amp;" ("&amp;VLOOKUP($A253,'XI-MARKS-DB'!$A$1:$BY$184,2)&amp;")","")</f>
        <v/>
      </c>
      <c r="C253" s="46" t="str">
        <f>IFERROR(VLOOKUP($A253,'XI-MARKS-DB'!$A$1:$BY$184,7),"")</f>
        <v/>
      </c>
      <c r="D253" s="104" t="str">
        <f t="shared" ref="D253" si="248">IF($D254="","",$F$1)</f>
        <v/>
      </c>
      <c r="E253" s="104"/>
      <c r="F253" s="104"/>
      <c r="G253" s="104" t="str">
        <f t="shared" ref="G253" si="249">IF($G254="","",$I$1)</f>
        <v/>
      </c>
      <c r="H253" s="104"/>
      <c r="I253" s="104"/>
      <c r="J253" s="104" t="str">
        <f>IFERROR(VLOOKUP($A253,'XI-MARKS-DB'!$A$1:$BY$184,26),"")</f>
        <v/>
      </c>
      <c r="K253" s="104"/>
      <c r="L253" s="104"/>
      <c r="M253" s="104" t="str">
        <f>IFERROR(VLOOKUP($A253,'XI-MARKS-DB'!$A$1:$BY$184,36),"")</f>
        <v/>
      </c>
      <c r="N253" s="104"/>
      <c r="O253" s="104"/>
      <c r="P253" s="104" t="str">
        <f>IFERROR(VLOOKUP($A253,'XI-MARKS-DB'!$A$1:$BY$184,46),"")</f>
        <v/>
      </c>
      <c r="Q253" s="104"/>
      <c r="R253" s="104"/>
      <c r="S253" s="104" t="str">
        <f>IFERROR(IF((VLOOKUP($A253,'XI-MARKS-DB'!$A$1:$BY$184,56))=0,"",VLOOKUP($A253,'XI-MARKS-DB'!$A$1:$BY$184,56)),"")</f>
        <v/>
      </c>
      <c r="T253" s="104"/>
      <c r="U253" s="104"/>
      <c r="V253" s="103" t="str">
        <f>IFERROR(VLOOKUP($A253,'XI-MARKS-DB'!$A$1:$BY$184,66),"")</f>
        <v/>
      </c>
      <c r="W253" s="103" t="str">
        <f>IFERROR(VLOOKUP($A253,'XI-MARKS-DB'!$A$1:$BY$184,69),"")</f>
        <v/>
      </c>
    </row>
    <row r="254" spans="1:23" x14ac:dyDescent="0.3">
      <c r="A254" s="103"/>
      <c r="B254" s="103"/>
      <c r="C254" s="46" t="str">
        <f>IFERROR(VLOOKUP($A253,'XI-MARKS-DB'!$A$1:$BY$184,4),"")</f>
        <v/>
      </c>
      <c r="D254" s="46" t="str">
        <f>IFERROR(VLOOKUP($A253,'XI-MARKS-DB'!$A$1:$BY$184,10),"")</f>
        <v/>
      </c>
      <c r="E254" s="46" t="str">
        <f>IFERROR(VLOOKUP($A253,'XI-MARKS-DB'!$A$1:$BY$184,12),"")</f>
        <v/>
      </c>
      <c r="F254" s="46" t="str">
        <f>IFERROR(VLOOKUP($A253,'XI-MARKS-DB'!$A$1:$BY$184,14),"")</f>
        <v/>
      </c>
      <c r="G254" s="46" t="str">
        <f>IFERROR(VLOOKUP($A253,'XI-MARKS-DB'!$A$1:$BY$184,19),"")</f>
        <v/>
      </c>
      <c r="H254" s="46" t="str">
        <f>IFERROR(VLOOKUP($A253,'XI-MARKS-DB'!$A$1:$BY$184,21),"")</f>
        <v/>
      </c>
      <c r="I254" s="46" t="str">
        <f>IFERROR(VLOOKUP($A253,'XI-MARKS-DB'!$A$1:$BY$184,23),"")</f>
        <v/>
      </c>
      <c r="J254" s="46" t="str">
        <f>IFERROR(VLOOKUP($A253,'XI-MARKS-DB'!$A$1:$BY$184,29),"")</f>
        <v/>
      </c>
      <c r="K254" s="46" t="str">
        <f>IFERROR(VLOOKUP($A253,'XI-MARKS-DB'!$A$1:$BY$184,31),"")</f>
        <v/>
      </c>
      <c r="L254" s="46" t="str">
        <f>IFERROR(VLOOKUP($A253,'XI-MARKS-DB'!$A$1:$BY$184,33),"")</f>
        <v/>
      </c>
      <c r="M254" s="46" t="str">
        <f>IFERROR(VLOOKUP($A253,'XI-MARKS-DB'!$A$1:$BY$184,39),"")</f>
        <v/>
      </c>
      <c r="N254" s="46" t="str">
        <f>IFERROR(VLOOKUP($A253,'XI-MARKS-DB'!$A$1:$BY$184,41),"")</f>
        <v/>
      </c>
      <c r="O254" s="46" t="str">
        <f>IFERROR(VLOOKUP($A253,'XI-MARKS-DB'!$A$1:$BY$184,43),"")</f>
        <v/>
      </c>
      <c r="P254" s="46" t="str">
        <f>IFERROR(VLOOKUP($A253,'XI-MARKS-DB'!$A$1:$BY$184,49),"")</f>
        <v/>
      </c>
      <c r="Q254" s="46" t="str">
        <f>IFERROR(VLOOKUP($A253,'XI-MARKS-DB'!$A$1:$BY$184,51),"")</f>
        <v/>
      </c>
      <c r="R254" s="46" t="str">
        <f>IFERROR(VLOOKUP($A253,'XI-MARKS-DB'!$A$1:$BY$184,53),"")</f>
        <v/>
      </c>
      <c r="S254" s="46" t="str">
        <f>IFERROR(IF((VLOOKUP($A253,'XI-MARKS-DB'!$A$1:$BY$184,59))=0,"",VLOOKUP($A253,'XI-MARKS-DB'!$A$1:$BY$184,59)),"")</f>
        <v/>
      </c>
      <c r="T254" s="46" t="str">
        <f>IFERROR(IF((VLOOKUP($A253,'XI-MARKS-DB'!$A$1:$BY$184,61))=0,"",VLOOKUP($A253,'XI-MARKS-DB'!$A$1:$BY$184,61)),"")</f>
        <v/>
      </c>
      <c r="U254" s="46" t="str">
        <f>IFERROR(VLOOKUP($A253,'XI-MARKS-DB'!$A$1:$BY$184,63),"")</f>
        <v/>
      </c>
      <c r="V254" s="103"/>
      <c r="W254" s="103"/>
    </row>
    <row r="255" spans="1:23" x14ac:dyDescent="0.3">
      <c r="A255" s="103" t="str">
        <f>IF(COUNTA('XI-MARKS-DB'!$C$3:$C$277)&gt;A253,A253+1,"")</f>
        <v/>
      </c>
      <c r="B255" s="103" t="str">
        <f>IFERROR(VLOOKUP($A255,'XI-MARKS-DB'!$A$1:$BY$184,3)&amp;" ("&amp;VLOOKUP($A255,'XI-MARKS-DB'!$A$1:$BY$184,2)&amp;")","")</f>
        <v/>
      </c>
      <c r="C255" s="46" t="str">
        <f>IFERROR(VLOOKUP($A255,'XI-MARKS-DB'!$A$1:$BY$184,7),"")</f>
        <v/>
      </c>
      <c r="D255" s="104" t="str">
        <f t="shared" ref="D255" si="250">IF($D256="","",$F$1)</f>
        <v/>
      </c>
      <c r="E255" s="104"/>
      <c r="F255" s="104"/>
      <c r="G255" s="104" t="str">
        <f t="shared" ref="G255" si="251">IF($G256="","",$I$1)</f>
        <v/>
      </c>
      <c r="H255" s="104"/>
      <c r="I255" s="104"/>
      <c r="J255" s="104" t="str">
        <f>IFERROR(VLOOKUP($A255,'XI-MARKS-DB'!$A$1:$BY$184,26),"")</f>
        <v/>
      </c>
      <c r="K255" s="104"/>
      <c r="L255" s="104"/>
      <c r="M255" s="104" t="str">
        <f>IFERROR(VLOOKUP($A255,'XI-MARKS-DB'!$A$1:$BY$184,36),"")</f>
        <v/>
      </c>
      <c r="N255" s="104"/>
      <c r="O255" s="104"/>
      <c r="P255" s="104" t="str">
        <f>IFERROR(VLOOKUP($A255,'XI-MARKS-DB'!$A$1:$BY$184,46),"")</f>
        <v/>
      </c>
      <c r="Q255" s="104"/>
      <c r="R255" s="104"/>
      <c r="S255" s="104" t="str">
        <f>IFERROR(IF((VLOOKUP($A255,'XI-MARKS-DB'!$A$1:$BY$184,56))=0,"",VLOOKUP($A255,'XI-MARKS-DB'!$A$1:$BY$184,56)),"")</f>
        <v/>
      </c>
      <c r="T255" s="104"/>
      <c r="U255" s="104"/>
      <c r="V255" s="103" t="str">
        <f>IFERROR(VLOOKUP($A255,'XI-MARKS-DB'!$A$1:$BY$184,66),"")</f>
        <v/>
      </c>
      <c r="W255" s="103" t="str">
        <f>IFERROR(VLOOKUP($A255,'XI-MARKS-DB'!$A$1:$BY$184,69),"")</f>
        <v/>
      </c>
    </row>
    <row r="256" spans="1:23" x14ac:dyDescent="0.3">
      <c r="A256" s="103"/>
      <c r="B256" s="103"/>
      <c r="C256" s="46" t="str">
        <f>IFERROR(VLOOKUP($A255,'XI-MARKS-DB'!$A$1:$BY$184,4),"")</f>
        <v/>
      </c>
      <c r="D256" s="46" t="str">
        <f>IFERROR(VLOOKUP($A255,'XI-MARKS-DB'!$A$1:$BY$184,10),"")</f>
        <v/>
      </c>
      <c r="E256" s="46" t="str">
        <f>IFERROR(VLOOKUP($A255,'XI-MARKS-DB'!$A$1:$BY$184,12),"")</f>
        <v/>
      </c>
      <c r="F256" s="46" t="str">
        <f>IFERROR(VLOOKUP($A255,'XI-MARKS-DB'!$A$1:$BY$184,14),"")</f>
        <v/>
      </c>
      <c r="G256" s="46" t="str">
        <f>IFERROR(VLOOKUP($A255,'XI-MARKS-DB'!$A$1:$BY$184,19),"")</f>
        <v/>
      </c>
      <c r="H256" s="46" t="str">
        <f>IFERROR(VLOOKUP($A255,'XI-MARKS-DB'!$A$1:$BY$184,21),"")</f>
        <v/>
      </c>
      <c r="I256" s="46" t="str">
        <f>IFERROR(VLOOKUP($A255,'XI-MARKS-DB'!$A$1:$BY$184,23),"")</f>
        <v/>
      </c>
      <c r="J256" s="46" t="str">
        <f>IFERROR(VLOOKUP($A255,'XI-MARKS-DB'!$A$1:$BY$184,29),"")</f>
        <v/>
      </c>
      <c r="K256" s="46" t="str">
        <f>IFERROR(VLOOKUP($A255,'XI-MARKS-DB'!$A$1:$BY$184,31),"")</f>
        <v/>
      </c>
      <c r="L256" s="46" t="str">
        <f>IFERROR(VLOOKUP($A255,'XI-MARKS-DB'!$A$1:$BY$184,33),"")</f>
        <v/>
      </c>
      <c r="M256" s="46" t="str">
        <f>IFERROR(VLOOKUP($A255,'XI-MARKS-DB'!$A$1:$BY$184,39),"")</f>
        <v/>
      </c>
      <c r="N256" s="46" t="str">
        <f>IFERROR(VLOOKUP($A255,'XI-MARKS-DB'!$A$1:$BY$184,41),"")</f>
        <v/>
      </c>
      <c r="O256" s="46" t="str">
        <f>IFERROR(VLOOKUP($A255,'XI-MARKS-DB'!$A$1:$BY$184,43),"")</f>
        <v/>
      </c>
      <c r="P256" s="46" t="str">
        <f>IFERROR(VLOOKUP($A255,'XI-MARKS-DB'!$A$1:$BY$184,49),"")</f>
        <v/>
      </c>
      <c r="Q256" s="46" t="str">
        <f>IFERROR(VLOOKUP($A255,'XI-MARKS-DB'!$A$1:$BY$184,51),"")</f>
        <v/>
      </c>
      <c r="R256" s="46" t="str">
        <f>IFERROR(VLOOKUP($A255,'XI-MARKS-DB'!$A$1:$BY$184,53),"")</f>
        <v/>
      </c>
      <c r="S256" s="46" t="str">
        <f>IFERROR(IF((VLOOKUP($A255,'XI-MARKS-DB'!$A$1:$BY$184,59))=0,"",VLOOKUP($A255,'XI-MARKS-DB'!$A$1:$BY$184,59)),"")</f>
        <v/>
      </c>
      <c r="T256" s="46" t="str">
        <f>IFERROR(IF((VLOOKUP($A255,'XI-MARKS-DB'!$A$1:$BY$184,61))=0,"",VLOOKUP($A255,'XI-MARKS-DB'!$A$1:$BY$184,61)),"")</f>
        <v/>
      </c>
      <c r="U256" s="46" t="str">
        <f>IFERROR(VLOOKUP($A255,'XI-MARKS-DB'!$A$1:$BY$184,63),"")</f>
        <v/>
      </c>
      <c r="V256" s="103"/>
      <c r="W256" s="103"/>
    </row>
    <row r="257" spans="1:23" x14ac:dyDescent="0.3">
      <c r="A257" s="103" t="str">
        <f>IF(COUNTA('XI-MARKS-DB'!$C$3:$C$277)&gt;A255,A255+1,"")</f>
        <v/>
      </c>
      <c r="B257" s="103" t="str">
        <f>IFERROR(VLOOKUP($A257,'XI-MARKS-DB'!$A$1:$BY$184,3)&amp;" ("&amp;VLOOKUP($A257,'XI-MARKS-DB'!$A$1:$BY$184,2)&amp;")","")</f>
        <v/>
      </c>
      <c r="C257" s="46" t="str">
        <f>IFERROR(VLOOKUP($A257,'XI-MARKS-DB'!$A$1:$BY$184,7),"")</f>
        <v/>
      </c>
      <c r="D257" s="104" t="str">
        <f t="shared" ref="D257" si="252">IF($D258="","",$F$1)</f>
        <v/>
      </c>
      <c r="E257" s="104"/>
      <c r="F257" s="104"/>
      <c r="G257" s="104" t="str">
        <f t="shared" ref="G257" si="253">IF($G258="","",$I$1)</f>
        <v/>
      </c>
      <c r="H257" s="104"/>
      <c r="I257" s="104"/>
      <c r="J257" s="104" t="str">
        <f>IFERROR(VLOOKUP($A257,'XI-MARKS-DB'!$A$1:$BY$184,26),"")</f>
        <v/>
      </c>
      <c r="K257" s="104"/>
      <c r="L257" s="104"/>
      <c r="M257" s="104" t="str">
        <f>IFERROR(VLOOKUP($A257,'XI-MARKS-DB'!$A$1:$BY$184,36),"")</f>
        <v/>
      </c>
      <c r="N257" s="104"/>
      <c r="O257" s="104"/>
      <c r="P257" s="104" t="str">
        <f>IFERROR(VLOOKUP($A257,'XI-MARKS-DB'!$A$1:$BY$184,46),"")</f>
        <v/>
      </c>
      <c r="Q257" s="104"/>
      <c r="R257" s="104"/>
      <c r="S257" s="104" t="str">
        <f>IFERROR(IF((VLOOKUP($A257,'XI-MARKS-DB'!$A$1:$BY$184,56))=0,"",VLOOKUP($A257,'XI-MARKS-DB'!$A$1:$BY$184,56)),"")</f>
        <v/>
      </c>
      <c r="T257" s="104"/>
      <c r="U257" s="104"/>
      <c r="V257" s="103" t="str">
        <f>IFERROR(VLOOKUP($A257,'XI-MARKS-DB'!$A$1:$BY$184,66),"")</f>
        <v/>
      </c>
      <c r="W257" s="103" t="str">
        <f>IFERROR(VLOOKUP($A257,'XI-MARKS-DB'!$A$1:$BY$184,69),"")</f>
        <v/>
      </c>
    </row>
    <row r="258" spans="1:23" x14ac:dyDescent="0.3">
      <c r="A258" s="103"/>
      <c r="B258" s="103"/>
      <c r="C258" s="46" t="str">
        <f>IFERROR(VLOOKUP($A257,'XI-MARKS-DB'!$A$1:$BY$184,4),"")</f>
        <v/>
      </c>
      <c r="D258" s="46" t="str">
        <f>IFERROR(VLOOKUP($A257,'XI-MARKS-DB'!$A$1:$BY$184,10),"")</f>
        <v/>
      </c>
      <c r="E258" s="46" t="str">
        <f>IFERROR(VLOOKUP($A257,'XI-MARKS-DB'!$A$1:$BY$184,12),"")</f>
        <v/>
      </c>
      <c r="F258" s="46" t="str">
        <f>IFERROR(VLOOKUP($A257,'XI-MARKS-DB'!$A$1:$BY$184,14),"")</f>
        <v/>
      </c>
      <c r="G258" s="46" t="str">
        <f>IFERROR(VLOOKUP($A257,'XI-MARKS-DB'!$A$1:$BY$184,19),"")</f>
        <v/>
      </c>
      <c r="H258" s="46" t="str">
        <f>IFERROR(VLOOKUP($A257,'XI-MARKS-DB'!$A$1:$BY$184,21),"")</f>
        <v/>
      </c>
      <c r="I258" s="46" t="str">
        <f>IFERROR(VLOOKUP($A257,'XI-MARKS-DB'!$A$1:$BY$184,23),"")</f>
        <v/>
      </c>
      <c r="J258" s="46" t="str">
        <f>IFERROR(VLOOKUP($A257,'XI-MARKS-DB'!$A$1:$BY$184,29),"")</f>
        <v/>
      </c>
      <c r="K258" s="46" t="str">
        <f>IFERROR(VLOOKUP($A257,'XI-MARKS-DB'!$A$1:$BY$184,31),"")</f>
        <v/>
      </c>
      <c r="L258" s="46" t="str">
        <f>IFERROR(VLOOKUP($A257,'XI-MARKS-DB'!$A$1:$BY$184,33),"")</f>
        <v/>
      </c>
      <c r="M258" s="46" t="str">
        <f>IFERROR(VLOOKUP($A257,'XI-MARKS-DB'!$A$1:$BY$184,39),"")</f>
        <v/>
      </c>
      <c r="N258" s="46" t="str">
        <f>IFERROR(VLOOKUP($A257,'XI-MARKS-DB'!$A$1:$BY$184,41),"")</f>
        <v/>
      </c>
      <c r="O258" s="46" t="str">
        <f>IFERROR(VLOOKUP($A257,'XI-MARKS-DB'!$A$1:$BY$184,43),"")</f>
        <v/>
      </c>
      <c r="P258" s="46" t="str">
        <f>IFERROR(VLOOKUP($A257,'XI-MARKS-DB'!$A$1:$BY$184,49),"")</f>
        <v/>
      </c>
      <c r="Q258" s="46" t="str">
        <f>IFERROR(VLOOKUP($A257,'XI-MARKS-DB'!$A$1:$BY$184,51),"")</f>
        <v/>
      </c>
      <c r="R258" s="46" t="str">
        <f>IFERROR(VLOOKUP($A257,'XI-MARKS-DB'!$A$1:$BY$184,53),"")</f>
        <v/>
      </c>
      <c r="S258" s="46" t="str">
        <f>IFERROR(IF((VLOOKUP($A257,'XI-MARKS-DB'!$A$1:$BY$184,59))=0,"",VLOOKUP($A257,'XI-MARKS-DB'!$A$1:$BY$184,59)),"")</f>
        <v/>
      </c>
      <c r="T258" s="46" t="str">
        <f>IFERROR(IF((VLOOKUP($A257,'XI-MARKS-DB'!$A$1:$BY$184,61))=0,"",VLOOKUP($A257,'XI-MARKS-DB'!$A$1:$BY$184,61)),"")</f>
        <v/>
      </c>
      <c r="U258" s="46" t="str">
        <f>IFERROR(VLOOKUP($A257,'XI-MARKS-DB'!$A$1:$BY$184,63),"")</f>
        <v/>
      </c>
      <c r="V258" s="103"/>
      <c r="W258" s="103"/>
    </row>
    <row r="259" spans="1:23" x14ac:dyDescent="0.3">
      <c r="A259" s="103" t="str">
        <f>IF(COUNTA('XI-MARKS-DB'!$C$3:$C$277)&gt;A257,A257+1,"")</f>
        <v/>
      </c>
      <c r="B259" s="103" t="str">
        <f>IFERROR(VLOOKUP($A259,'XI-MARKS-DB'!$A$1:$BY$184,3)&amp;" ("&amp;VLOOKUP($A259,'XI-MARKS-DB'!$A$1:$BY$184,2)&amp;")","")</f>
        <v/>
      </c>
      <c r="C259" s="46" t="str">
        <f>IFERROR(VLOOKUP($A259,'XI-MARKS-DB'!$A$1:$BY$184,7),"")</f>
        <v/>
      </c>
      <c r="D259" s="104" t="str">
        <f t="shared" ref="D259" si="254">IF($D260="","",$F$1)</f>
        <v/>
      </c>
      <c r="E259" s="104"/>
      <c r="F259" s="104"/>
      <c r="G259" s="104" t="str">
        <f t="shared" ref="G259" si="255">IF($G260="","",$I$1)</f>
        <v/>
      </c>
      <c r="H259" s="104"/>
      <c r="I259" s="104"/>
      <c r="J259" s="104" t="str">
        <f>IFERROR(VLOOKUP($A259,'XI-MARKS-DB'!$A$1:$BY$184,26),"")</f>
        <v/>
      </c>
      <c r="K259" s="104"/>
      <c r="L259" s="104"/>
      <c r="M259" s="104" t="str">
        <f>IFERROR(VLOOKUP($A259,'XI-MARKS-DB'!$A$1:$BY$184,36),"")</f>
        <v/>
      </c>
      <c r="N259" s="104"/>
      <c r="O259" s="104"/>
      <c r="P259" s="104" t="str">
        <f>IFERROR(VLOOKUP($A259,'XI-MARKS-DB'!$A$1:$BY$184,46),"")</f>
        <v/>
      </c>
      <c r="Q259" s="104"/>
      <c r="R259" s="104"/>
      <c r="S259" s="104" t="str">
        <f>IFERROR(IF((VLOOKUP($A259,'XI-MARKS-DB'!$A$1:$BY$184,56))=0,"",VLOOKUP($A259,'XI-MARKS-DB'!$A$1:$BY$184,56)),"")</f>
        <v/>
      </c>
      <c r="T259" s="104"/>
      <c r="U259" s="104"/>
      <c r="V259" s="103" t="str">
        <f>IFERROR(VLOOKUP($A259,'XI-MARKS-DB'!$A$1:$BY$184,66),"")</f>
        <v/>
      </c>
      <c r="W259" s="103" t="str">
        <f>IFERROR(VLOOKUP($A259,'XI-MARKS-DB'!$A$1:$BY$184,69),"")</f>
        <v/>
      </c>
    </row>
    <row r="260" spans="1:23" x14ac:dyDescent="0.3">
      <c r="A260" s="103"/>
      <c r="B260" s="103"/>
      <c r="C260" s="46" t="str">
        <f>IFERROR(VLOOKUP($A259,'XI-MARKS-DB'!$A$1:$BY$184,4),"")</f>
        <v/>
      </c>
      <c r="D260" s="46" t="str">
        <f>IFERROR(VLOOKUP($A259,'XI-MARKS-DB'!$A$1:$BY$184,10),"")</f>
        <v/>
      </c>
      <c r="E260" s="46" t="str">
        <f>IFERROR(VLOOKUP($A259,'XI-MARKS-DB'!$A$1:$BY$184,12),"")</f>
        <v/>
      </c>
      <c r="F260" s="46" t="str">
        <f>IFERROR(VLOOKUP($A259,'XI-MARKS-DB'!$A$1:$BY$184,14),"")</f>
        <v/>
      </c>
      <c r="G260" s="46" t="str">
        <f>IFERROR(VLOOKUP($A259,'XI-MARKS-DB'!$A$1:$BY$184,19),"")</f>
        <v/>
      </c>
      <c r="H260" s="46" t="str">
        <f>IFERROR(VLOOKUP($A259,'XI-MARKS-DB'!$A$1:$BY$184,21),"")</f>
        <v/>
      </c>
      <c r="I260" s="46" t="str">
        <f>IFERROR(VLOOKUP($A259,'XI-MARKS-DB'!$A$1:$BY$184,23),"")</f>
        <v/>
      </c>
      <c r="J260" s="46" t="str">
        <f>IFERROR(VLOOKUP($A259,'XI-MARKS-DB'!$A$1:$BY$184,29),"")</f>
        <v/>
      </c>
      <c r="K260" s="46" t="str">
        <f>IFERROR(VLOOKUP($A259,'XI-MARKS-DB'!$A$1:$BY$184,31),"")</f>
        <v/>
      </c>
      <c r="L260" s="46" t="str">
        <f>IFERROR(VLOOKUP($A259,'XI-MARKS-DB'!$A$1:$BY$184,33),"")</f>
        <v/>
      </c>
      <c r="M260" s="46" t="str">
        <f>IFERROR(VLOOKUP($A259,'XI-MARKS-DB'!$A$1:$BY$184,39),"")</f>
        <v/>
      </c>
      <c r="N260" s="46" t="str">
        <f>IFERROR(VLOOKUP($A259,'XI-MARKS-DB'!$A$1:$BY$184,41),"")</f>
        <v/>
      </c>
      <c r="O260" s="46" t="str">
        <f>IFERROR(VLOOKUP($A259,'XI-MARKS-DB'!$A$1:$BY$184,43),"")</f>
        <v/>
      </c>
      <c r="P260" s="46" t="str">
        <f>IFERROR(VLOOKUP($A259,'XI-MARKS-DB'!$A$1:$BY$184,49),"")</f>
        <v/>
      </c>
      <c r="Q260" s="46" t="str">
        <f>IFERROR(VLOOKUP($A259,'XI-MARKS-DB'!$A$1:$BY$184,51),"")</f>
        <v/>
      </c>
      <c r="R260" s="46" t="str">
        <f>IFERROR(VLOOKUP($A259,'XI-MARKS-DB'!$A$1:$BY$184,53),"")</f>
        <v/>
      </c>
      <c r="S260" s="46" t="str">
        <f>IFERROR(IF((VLOOKUP($A259,'XI-MARKS-DB'!$A$1:$BY$184,59))=0,"",VLOOKUP($A259,'XI-MARKS-DB'!$A$1:$BY$184,59)),"")</f>
        <v/>
      </c>
      <c r="T260" s="46" t="str">
        <f>IFERROR(IF((VLOOKUP($A259,'XI-MARKS-DB'!$A$1:$BY$184,61))=0,"",VLOOKUP($A259,'XI-MARKS-DB'!$A$1:$BY$184,61)),"")</f>
        <v/>
      </c>
      <c r="U260" s="46" t="str">
        <f>IFERROR(VLOOKUP($A259,'XI-MARKS-DB'!$A$1:$BY$184,63),"")</f>
        <v/>
      </c>
      <c r="V260" s="103"/>
      <c r="W260" s="103"/>
    </row>
    <row r="261" spans="1:23" x14ac:dyDescent="0.3">
      <c r="A261" s="103" t="str">
        <f>IF(COUNTA('XI-MARKS-DB'!$C$3:$C$277)&gt;A259,A259+1,"")</f>
        <v/>
      </c>
      <c r="B261" s="103" t="str">
        <f>IFERROR(VLOOKUP($A261,'XI-MARKS-DB'!$A$1:$BY$184,3)&amp;" ("&amp;VLOOKUP($A261,'XI-MARKS-DB'!$A$1:$BY$184,2)&amp;")","")</f>
        <v/>
      </c>
      <c r="C261" s="46" t="str">
        <f>IFERROR(VLOOKUP($A261,'XI-MARKS-DB'!$A$1:$BY$184,7),"")</f>
        <v/>
      </c>
      <c r="D261" s="104" t="str">
        <f t="shared" ref="D261" si="256">IF($D262="","",$F$1)</f>
        <v/>
      </c>
      <c r="E261" s="104"/>
      <c r="F261" s="104"/>
      <c r="G261" s="104" t="str">
        <f t="shared" ref="G261" si="257">IF($G262="","",$I$1)</f>
        <v/>
      </c>
      <c r="H261" s="104"/>
      <c r="I261" s="104"/>
      <c r="J261" s="104" t="str">
        <f>IFERROR(VLOOKUP($A261,'XI-MARKS-DB'!$A$1:$BY$184,26),"")</f>
        <v/>
      </c>
      <c r="K261" s="104"/>
      <c r="L261" s="104"/>
      <c r="M261" s="104" t="str">
        <f>IFERROR(VLOOKUP($A261,'XI-MARKS-DB'!$A$1:$BY$184,36),"")</f>
        <v/>
      </c>
      <c r="N261" s="104"/>
      <c r="O261" s="104"/>
      <c r="P261" s="104" t="str">
        <f>IFERROR(VLOOKUP($A261,'XI-MARKS-DB'!$A$1:$BY$184,46),"")</f>
        <v/>
      </c>
      <c r="Q261" s="104"/>
      <c r="R261" s="104"/>
      <c r="S261" s="104" t="str">
        <f>IFERROR(IF((VLOOKUP($A261,'XI-MARKS-DB'!$A$1:$BY$184,56))=0,"",VLOOKUP($A261,'XI-MARKS-DB'!$A$1:$BY$184,56)),"")</f>
        <v/>
      </c>
      <c r="T261" s="104"/>
      <c r="U261" s="104"/>
      <c r="V261" s="103" t="str">
        <f>IFERROR(VLOOKUP($A261,'XI-MARKS-DB'!$A$1:$BY$184,66),"")</f>
        <v/>
      </c>
      <c r="W261" s="103" t="str">
        <f>IFERROR(VLOOKUP($A261,'XI-MARKS-DB'!$A$1:$BY$184,69),"")</f>
        <v/>
      </c>
    </row>
    <row r="262" spans="1:23" x14ac:dyDescent="0.3">
      <c r="A262" s="103"/>
      <c r="B262" s="103"/>
      <c r="C262" s="46" t="str">
        <f>IFERROR(VLOOKUP($A261,'XI-MARKS-DB'!$A$1:$BY$184,4),"")</f>
        <v/>
      </c>
      <c r="D262" s="46" t="str">
        <f>IFERROR(VLOOKUP($A261,'XI-MARKS-DB'!$A$1:$BY$184,10),"")</f>
        <v/>
      </c>
      <c r="E262" s="46" t="str">
        <f>IFERROR(VLOOKUP($A261,'XI-MARKS-DB'!$A$1:$BY$184,12),"")</f>
        <v/>
      </c>
      <c r="F262" s="46" t="str">
        <f>IFERROR(VLOOKUP($A261,'XI-MARKS-DB'!$A$1:$BY$184,14),"")</f>
        <v/>
      </c>
      <c r="G262" s="46" t="str">
        <f>IFERROR(VLOOKUP($A261,'XI-MARKS-DB'!$A$1:$BY$184,19),"")</f>
        <v/>
      </c>
      <c r="H262" s="46" t="str">
        <f>IFERROR(VLOOKUP($A261,'XI-MARKS-DB'!$A$1:$BY$184,21),"")</f>
        <v/>
      </c>
      <c r="I262" s="46" t="str">
        <f>IFERROR(VLOOKUP($A261,'XI-MARKS-DB'!$A$1:$BY$184,23),"")</f>
        <v/>
      </c>
      <c r="J262" s="46" t="str">
        <f>IFERROR(VLOOKUP($A261,'XI-MARKS-DB'!$A$1:$BY$184,29),"")</f>
        <v/>
      </c>
      <c r="K262" s="46" t="str">
        <f>IFERROR(VLOOKUP($A261,'XI-MARKS-DB'!$A$1:$BY$184,31),"")</f>
        <v/>
      </c>
      <c r="L262" s="46" t="str">
        <f>IFERROR(VLOOKUP($A261,'XI-MARKS-DB'!$A$1:$BY$184,33),"")</f>
        <v/>
      </c>
      <c r="M262" s="46" t="str">
        <f>IFERROR(VLOOKUP($A261,'XI-MARKS-DB'!$A$1:$BY$184,39),"")</f>
        <v/>
      </c>
      <c r="N262" s="46" t="str">
        <f>IFERROR(VLOOKUP($A261,'XI-MARKS-DB'!$A$1:$BY$184,41),"")</f>
        <v/>
      </c>
      <c r="O262" s="46" t="str">
        <f>IFERROR(VLOOKUP($A261,'XI-MARKS-DB'!$A$1:$BY$184,43),"")</f>
        <v/>
      </c>
      <c r="P262" s="46" t="str">
        <f>IFERROR(VLOOKUP($A261,'XI-MARKS-DB'!$A$1:$BY$184,49),"")</f>
        <v/>
      </c>
      <c r="Q262" s="46" t="str">
        <f>IFERROR(VLOOKUP($A261,'XI-MARKS-DB'!$A$1:$BY$184,51),"")</f>
        <v/>
      </c>
      <c r="R262" s="46" t="str">
        <f>IFERROR(VLOOKUP($A261,'XI-MARKS-DB'!$A$1:$BY$184,53),"")</f>
        <v/>
      </c>
      <c r="S262" s="46" t="str">
        <f>IFERROR(IF((VLOOKUP($A261,'XI-MARKS-DB'!$A$1:$BY$184,59))=0,"",VLOOKUP($A261,'XI-MARKS-DB'!$A$1:$BY$184,59)),"")</f>
        <v/>
      </c>
      <c r="T262" s="46" t="str">
        <f>IFERROR(IF((VLOOKUP($A261,'XI-MARKS-DB'!$A$1:$BY$184,61))=0,"",VLOOKUP($A261,'XI-MARKS-DB'!$A$1:$BY$184,61)),"")</f>
        <v/>
      </c>
      <c r="U262" s="46" t="str">
        <f>IFERROR(VLOOKUP($A261,'XI-MARKS-DB'!$A$1:$BY$184,63),"")</f>
        <v/>
      </c>
      <c r="V262" s="103"/>
      <c r="W262" s="103"/>
    </row>
    <row r="263" spans="1:23" x14ac:dyDescent="0.3">
      <c r="A263" s="103" t="str">
        <f>IF(COUNTA('XI-MARKS-DB'!$C$3:$C$277)&gt;A261,A261+1,"")</f>
        <v/>
      </c>
      <c r="B263" s="103" t="str">
        <f>IFERROR(VLOOKUP($A263,'XI-MARKS-DB'!$A$1:$BY$184,3)&amp;" ("&amp;VLOOKUP($A263,'XI-MARKS-DB'!$A$1:$BY$184,2)&amp;")","")</f>
        <v/>
      </c>
      <c r="C263" s="46" t="str">
        <f>IFERROR(VLOOKUP($A263,'XI-MARKS-DB'!$A$1:$BY$184,7),"")</f>
        <v/>
      </c>
      <c r="D263" s="104" t="str">
        <f t="shared" ref="D263" si="258">IF($D264="","",$F$1)</f>
        <v/>
      </c>
      <c r="E263" s="104"/>
      <c r="F263" s="104"/>
      <c r="G263" s="104" t="str">
        <f t="shared" ref="G263" si="259">IF($G264="","",$I$1)</f>
        <v/>
      </c>
      <c r="H263" s="104"/>
      <c r="I263" s="104"/>
      <c r="J263" s="104" t="str">
        <f>IFERROR(VLOOKUP($A263,'XI-MARKS-DB'!$A$1:$BY$184,26),"")</f>
        <v/>
      </c>
      <c r="K263" s="104"/>
      <c r="L263" s="104"/>
      <c r="M263" s="104" t="str">
        <f>IFERROR(VLOOKUP($A263,'XI-MARKS-DB'!$A$1:$BY$184,36),"")</f>
        <v/>
      </c>
      <c r="N263" s="104"/>
      <c r="O263" s="104"/>
      <c r="P263" s="104" t="str">
        <f>IFERROR(VLOOKUP($A263,'XI-MARKS-DB'!$A$1:$BY$184,46),"")</f>
        <v/>
      </c>
      <c r="Q263" s="104"/>
      <c r="R263" s="104"/>
      <c r="S263" s="104" t="str">
        <f>IFERROR(IF((VLOOKUP($A263,'XI-MARKS-DB'!$A$1:$BY$184,56))=0,"",VLOOKUP($A263,'XI-MARKS-DB'!$A$1:$BY$184,56)),"")</f>
        <v/>
      </c>
      <c r="T263" s="104"/>
      <c r="U263" s="104"/>
      <c r="V263" s="103" t="str">
        <f>IFERROR(VLOOKUP($A263,'XI-MARKS-DB'!$A$1:$BY$184,66),"")</f>
        <v/>
      </c>
      <c r="W263" s="103" t="str">
        <f>IFERROR(VLOOKUP($A263,'XI-MARKS-DB'!$A$1:$BY$184,69),"")</f>
        <v/>
      </c>
    </row>
    <row r="264" spans="1:23" x14ac:dyDescent="0.3">
      <c r="A264" s="103"/>
      <c r="B264" s="103"/>
      <c r="C264" s="46" t="str">
        <f>IFERROR(VLOOKUP($A263,'XI-MARKS-DB'!$A$1:$BY$184,4),"")</f>
        <v/>
      </c>
      <c r="D264" s="46" t="str">
        <f>IFERROR(VLOOKUP($A263,'XI-MARKS-DB'!$A$1:$BY$184,10),"")</f>
        <v/>
      </c>
      <c r="E264" s="46" t="str">
        <f>IFERROR(VLOOKUP($A263,'XI-MARKS-DB'!$A$1:$BY$184,12),"")</f>
        <v/>
      </c>
      <c r="F264" s="46" t="str">
        <f>IFERROR(VLOOKUP($A263,'XI-MARKS-DB'!$A$1:$BY$184,14),"")</f>
        <v/>
      </c>
      <c r="G264" s="46" t="str">
        <f>IFERROR(VLOOKUP($A263,'XI-MARKS-DB'!$A$1:$BY$184,19),"")</f>
        <v/>
      </c>
      <c r="H264" s="46" t="str">
        <f>IFERROR(VLOOKUP($A263,'XI-MARKS-DB'!$A$1:$BY$184,21),"")</f>
        <v/>
      </c>
      <c r="I264" s="46" t="str">
        <f>IFERROR(VLOOKUP($A263,'XI-MARKS-DB'!$A$1:$BY$184,23),"")</f>
        <v/>
      </c>
      <c r="J264" s="46" t="str">
        <f>IFERROR(VLOOKUP($A263,'XI-MARKS-DB'!$A$1:$BY$184,29),"")</f>
        <v/>
      </c>
      <c r="K264" s="46" t="str">
        <f>IFERROR(VLOOKUP($A263,'XI-MARKS-DB'!$A$1:$BY$184,31),"")</f>
        <v/>
      </c>
      <c r="L264" s="46" t="str">
        <f>IFERROR(VLOOKUP($A263,'XI-MARKS-DB'!$A$1:$BY$184,33),"")</f>
        <v/>
      </c>
      <c r="M264" s="46" t="str">
        <f>IFERROR(VLOOKUP($A263,'XI-MARKS-DB'!$A$1:$BY$184,39),"")</f>
        <v/>
      </c>
      <c r="N264" s="46" t="str">
        <f>IFERROR(VLOOKUP($A263,'XI-MARKS-DB'!$A$1:$BY$184,41),"")</f>
        <v/>
      </c>
      <c r="O264" s="46" t="str">
        <f>IFERROR(VLOOKUP($A263,'XI-MARKS-DB'!$A$1:$BY$184,43),"")</f>
        <v/>
      </c>
      <c r="P264" s="46" t="str">
        <f>IFERROR(VLOOKUP($A263,'XI-MARKS-DB'!$A$1:$BY$184,49),"")</f>
        <v/>
      </c>
      <c r="Q264" s="46" t="str">
        <f>IFERROR(VLOOKUP($A263,'XI-MARKS-DB'!$A$1:$BY$184,51),"")</f>
        <v/>
      </c>
      <c r="R264" s="46" t="str">
        <f>IFERROR(VLOOKUP($A263,'XI-MARKS-DB'!$A$1:$BY$184,53),"")</f>
        <v/>
      </c>
      <c r="S264" s="46" t="str">
        <f>IFERROR(IF((VLOOKUP($A263,'XI-MARKS-DB'!$A$1:$BY$184,59))=0,"",VLOOKUP($A263,'XI-MARKS-DB'!$A$1:$BY$184,59)),"")</f>
        <v/>
      </c>
      <c r="T264" s="46" t="str">
        <f>IFERROR(IF((VLOOKUP($A263,'XI-MARKS-DB'!$A$1:$BY$184,61))=0,"",VLOOKUP($A263,'XI-MARKS-DB'!$A$1:$BY$184,61)),"")</f>
        <v/>
      </c>
      <c r="U264" s="46" t="str">
        <f>IFERROR(VLOOKUP($A263,'XI-MARKS-DB'!$A$1:$BY$184,63),"")</f>
        <v/>
      </c>
      <c r="V264" s="103"/>
      <c r="W264" s="103"/>
    </row>
    <row r="265" spans="1:23" x14ac:dyDescent="0.3">
      <c r="A265" s="103" t="str">
        <f>IF(COUNTA('XI-MARKS-DB'!$C$3:$C$277)&gt;A263,A263+1,"")</f>
        <v/>
      </c>
      <c r="B265" s="103" t="str">
        <f>IFERROR(VLOOKUP($A265,'XI-MARKS-DB'!$A$1:$BY$184,3)&amp;" ("&amp;VLOOKUP($A265,'XI-MARKS-DB'!$A$1:$BY$184,2)&amp;")","")</f>
        <v/>
      </c>
      <c r="C265" s="46" t="str">
        <f>IFERROR(VLOOKUP($A265,'XI-MARKS-DB'!$A$1:$BY$184,7),"")</f>
        <v/>
      </c>
      <c r="D265" s="104" t="str">
        <f t="shared" ref="D265" si="260">IF($D266="","",$F$1)</f>
        <v/>
      </c>
      <c r="E265" s="104"/>
      <c r="F265" s="104"/>
      <c r="G265" s="104" t="str">
        <f t="shared" ref="G265" si="261">IF($G266="","",$I$1)</f>
        <v/>
      </c>
      <c r="H265" s="104"/>
      <c r="I265" s="104"/>
      <c r="J265" s="104" t="str">
        <f>IFERROR(VLOOKUP($A265,'XI-MARKS-DB'!$A$1:$BY$184,26),"")</f>
        <v/>
      </c>
      <c r="K265" s="104"/>
      <c r="L265" s="104"/>
      <c r="M265" s="104" t="str">
        <f>IFERROR(VLOOKUP($A265,'XI-MARKS-DB'!$A$1:$BY$184,36),"")</f>
        <v/>
      </c>
      <c r="N265" s="104"/>
      <c r="O265" s="104"/>
      <c r="P265" s="104" t="str">
        <f>IFERROR(VLOOKUP($A265,'XI-MARKS-DB'!$A$1:$BY$184,46),"")</f>
        <v/>
      </c>
      <c r="Q265" s="104"/>
      <c r="R265" s="104"/>
      <c r="S265" s="104" t="str">
        <f>IFERROR(IF((VLOOKUP($A265,'XI-MARKS-DB'!$A$1:$BY$184,56))=0,"",VLOOKUP($A265,'XI-MARKS-DB'!$A$1:$BY$184,56)),"")</f>
        <v/>
      </c>
      <c r="T265" s="104"/>
      <c r="U265" s="104"/>
      <c r="V265" s="103" t="str">
        <f>IFERROR(VLOOKUP($A265,'XI-MARKS-DB'!$A$1:$BY$184,66),"")</f>
        <v/>
      </c>
      <c r="W265" s="103" t="str">
        <f>IFERROR(VLOOKUP($A265,'XI-MARKS-DB'!$A$1:$BY$184,69),"")</f>
        <v/>
      </c>
    </row>
    <row r="266" spans="1:23" x14ac:dyDescent="0.3">
      <c r="A266" s="103"/>
      <c r="B266" s="103"/>
      <c r="C266" s="46" t="str">
        <f>IFERROR(VLOOKUP($A265,'XI-MARKS-DB'!$A$1:$BY$184,4),"")</f>
        <v/>
      </c>
      <c r="D266" s="46" t="str">
        <f>IFERROR(VLOOKUP($A265,'XI-MARKS-DB'!$A$1:$BY$184,10),"")</f>
        <v/>
      </c>
      <c r="E266" s="46" t="str">
        <f>IFERROR(VLOOKUP($A265,'XI-MARKS-DB'!$A$1:$BY$184,12),"")</f>
        <v/>
      </c>
      <c r="F266" s="46" t="str">
        <f>IFERROR(VLOOKUP($A265,'XI-MARKS-DB'!$A$1:$BY$184,14),"")</f>
        <v/>
      </c>
      <c r="G266" s="46" t="str">
        <f>IFERROR(VLOOKUP($A265,'XI-MARKS-DB'!$A$1:$BY$184,19),"")</f>
        <v/>
      </c>
      <c r="H266" s="46" t="str">
        <f>IFERROR(VLOOKUP($A265,'XI-MARKS-DB'!$A$1:$BY$184,21),"")</f>
        <v/>
      </c>
      <c r="I266" s="46" t="str">
        <f>IFERROR(VLOOKUP($A265,'XI-MARKS-DB'!$A$1:$BY$184,23),"")</f>
        <v/>
      </c>
      <c r="J266" s="46" t="str">
        <f>IFERROR(VLOOKUP($A265,'XI-MARKS-DB'!$A$1:$BY$184,29),"")</f>
        <v/>
      </c>
      <c r="K266" s="46" t="str">
        <f>IFERROR(VLOOKUP($A265,'XI-MARKS-DB'!$A$1:$BY$184,31),"")</f>
        <v/>
      </c>
      <c r="L266" s="46" t="str">
        <f>IFERROR(VLOOKUP($A265,'XI-MARKS-DB'!$A$1:$BY$184,33),"")</f>
        <v/>
      </c>
      <c r="M266" s="46" t="str">
        <f>IFERROR(VLOOKUP($A265,'XI-MARKS-DB'!$A$1:$BY$184,39),"")</f>
        <v/>
      </c>
      <c r="N266" s="46" t="str">
        <f>IFERROR(VLOOKUP($A265,'XI-MARKS-DB'!$A$1:$BY$184,41),"")</f>
        <v/>
      </c>
      <c r="O266" s="46" t="str">
        <f>IFERROR(VLOOKUP($A265,'XI-MARKS-DB'!$A$1:$BY$184,43),"")</f>
        <v/>
      </c>
      <c r="P266" s="46" t="str">
        <f>IFERROR(VLOOKUP($A265,'XI-MARKS-DB'!$A$1:$BY$184,49),"")</f>
        <v/>
      </c>
      <c r="Q266" s="46" t="str">
        <f>IFERROR(VLOOKUP($A265,'XI-MARKS-DB'!$A$1:$BY$184,51),"")</f>
        <v/>
      </c>
      <c r="R266" s="46" t="str">
        <f>IFERROR(VLOOKUP($A265,'XI-MARKS-DB'!$A$1:$BY$184,53),"")</f>
        <v/>
      </c>
      <c r="S266" s="46" t="str">
        <f>IFERROR(IF((VLOOKUP($A265,'XI-MARKS-DB'!$A$1:$BY$184,59))=0,"",VLOOKUP($A265,'XI-MARKS-DB'!$A$1:$BY$184,59)),"")</f>
        <v/>
      </c>
      <c r="T266" s="46" t="str">
        <f>IFERROR(IF((VLOOKUP($A265,'XI-MARKS-DB'!$A$1:$BY$184,61))=0,"",VLOOKUP($A265,'XI-MARKS-DB'!$A$1:$BY$184,61)),"")</f>
        <v/>
      </c>
      <c r="U266" s="46" t="str">
        <f>IFERROR(VLOOKUP($A265,'XI-MARKS-DB'!$A$1:$BY$184,63),"")</f>
        <v/>
      </c>
      <c r="V266" s="103"/>
      <c r="W266" s="103"/>
    </row>
    <row r="267" spans="1:23" x14ac:dyDescent="0.3">
      <c r="A267" s="103" t="str">
        <f>IF(COUNTA('XI-MARKS-DB'!$C$3:$C$277)&gt;A265,A265+1,"")</f>
        <v/>
      </c>
      <c r="B267" s="103" t="str">
        <f>IFERROR(VLOOKUP($A267,'XI-MARKS-DB'!$A$1:$BY$184,3)&amp;" ("&amp;VLOOKUP($A267,'XI-MARKS-DB'!$A$1:$BY$184,2)&amp;")","")</f>
        <v/>
      </c>
      <c r="C267" s="46" t="str">
        <f>IFERROR(VLOOKUP($A267,'XI-MARKS-DB'!$A$1:$BY$184,7),"")</f>
        <v/>
      </c>
      <c r="D267" s="104" t="str">
        <f t="shared" ref="D267" si="262">IF($D268="","",$F$1)</f>
        <v/>
      </c>
      <c r="E267" s="104"/>
      <c r="F267" s="104"/>
      <c r="G267" s="104" t="str">
        <f t="shared" ref="G267" si="263">IF($G268="","",$I$1)</f>
        <v/>
      </c>
      <c r="H267" s="104"/>
      <c r="I267" s="104"/>
      <c r="J267" s="104" t="str">
        <f>IFERROR(VLOOKUP($A267,'XI-MARKS-DB'!$A$1:$BY$184,26),"")</f>
        <v/>
      </c>
      <c r="K267" s="104"/>
      <c r="L267" s="104"/>
      <c r="M267" s="104" t="str">
        <f>IFERROR(VLOOKUP($A267,'XI-MARKS-DB'!$A$1:$BY$184,36),"")</f>
        <v/>
      </c>
      <c r="N267" s="104"/>
      <c r="O267" s="104"/>
      <c r="P267" s="104" t="str">
        <f>IFERROR(VLOOKUP($A267,'XI-MARKS-DB'!$A$1:$BY$184,46),"")</f>
        <v/>
      </c>
      <c r="Q267" s="104"/>
      <c r="R267" s="104"/>
      <c r="S267" s="104" t="str">
        <f>IFERROR(IF((VLOOKUP($A267,'XI-MARKS-DB'!$A$1:$BY$184,56))=0,"",VLOOKUP($A267,'XI-MARKS-DB'!$A$1:$BY$184,56)),"")</f>
        <v/>
      </c>
      <c r="T267" s="104"/>
      <c r="U267" s="104"/>
      <c r="V267" s="103" t="str">
        <f>IFERROR(VLOOKUP($A267,'XI-MARKS-DB'!$A$1:$BY$184,66),"")</f>
        <v/>
      </c>
      <c r="W267" s="103" t="str">
        <f>IFERROR(VLOOKUP($A267,'XI-MARKS-DB'!$A$1:$BY$184,69),"")</f>
        <v/>
      </c>
    </row>
    <row r="268" spans="1:23" x14ac:dyDescent="0.3">
      <c r="A268" s="103"/>
      <c r="B268" s="103"/>
      <c r="C268" s="46" t="str">
        <f>IFERROR(VLOOKUP($A267,'XI-MARKS-DB'!$A$1:$BY$184,4),"")</f>
        <v/>
      </c>
      <c r="D268" s="46" t="str">
        <f>IFERROR(VLOOKUP($A267,'XI-MARKS-DB'!$A$1:$BY$184,10),"")</f>
        <v/>
      </c>
      <c r="E268" s="46" t="str">
        <f>IFERROR(VLOOKUP($A267,'XI-MARKS-DB'!$A$1:$BY$184,12),"")</f>
        <v/>
      </c>
      <c r="F268" s="46" t="str">
        <f>IFERROR(VLOOKUP($A267,'XI-MARKS-DB'!$A$1:$BY$184,14),"")</f>
        <v/>
      </c>
      <c r="G268" s="46" t="str">
        <f>IFERROR(VLOOKUP($A267,'XI-MARKS-DB'!$A$1:$BY$184,19),"")</f>
        <v/>
      </c>
      <c r="H268" s="46" t="str">
        <f>IFERROR(VLOOKUP($A267,'XI-MARKS-DB'!$A$1:$BY$184,21),"")</f>
        <v/>
      </c>
      <c r="I268" s="46" t="str">
        <f>IFERROR(VLOOKUP($A267,'XI-MARKS-DB'!$A$1:$BY$184,23),"")</f>
        <v/>
      </c>
      <c r="J268" s="46" t="str">
        <f>IFERROR(VLOOKUP($A267,'XI-MARKS-DB'!$A$1:$BY$184,29),"")</f>
        <v/>
      </c>
      <c r="K268" s="46" t="str">
        <f>IFERROR(VLOOKUP($A267,'XI-MARKS-DB'!$A$1:$BY$184,31),"")</f>
        <v/>
      </c>
      <c r="L268" s="46" t="str">
        <f>IFERROR(VLOOKUP($A267,'XI-MARKS-DB'!$A$1:$BY$184,33),"")</f>
        <v/>
      </c>
      <c r="M268" s="46" t="str">
        <f>IFERROR(VLOOKUP($A267,'XI-MARKS-DB'!$A$1:$BY$184,39),"")</f>
        <v/>
      </c>
      <c r="N268" s="46" t="str">
        <f>IFERROR(VLOOKUP($A267,'XI-MARKS-DB'!$A$1:$BY$184,41),"")</f>
        <v/>
      </c>
      <c r="O268" s="46" t="str">
        <f>IFERROR(VLOOKUP($A267,'XI-MARKS-DB'!$A$1:$BY$184,43),"")</f>
        <v/>
      </c>
      <c r="P268" s="46" t="str">
        <f>IFERROR(VLOOKUP($A267,'XI-MARKS-DB'!$A$1:$BY$184,49),"")</f>
        <v/>
      </c>
      <c r="Q268" s="46" t="str">
        <f>IFERROR(VLOOKUP($A267,'XI-MARKS-DB'!$A$1:$BY$184,51),"")</f>
        <v/>
      </c>
      <c r="R268" s="46" t="str">
        <f>IFERROR(VLOOKUP($A267,'XI-MARKS-DB'!$A$1:$BY$184,53),"")</f>
        <v/>
      </c>
      <c r="S268" s="46" t="str">
        <f>IFERROR(IF((VLOOKUP($A267,'XI-MARKS-DB'!$A$1:$BY$184,59))=0,"",VLOOKUP($A267,'XI-MARKS-DB'!$A$1:$BY$184,59)),"")</f>
        <v/>
      </c>
      <c r="T268" s="46" t="str">
        <f>IFERROR(IF((VLOOKUP($A267,'XI-MARKS-DB'!$A$1:$BY$184,61))=0,"",VLOOKUP($A267,'XI-MARKS-DB'!$A$1:$BY$184,61)),"")</f>
        <v/>
      </c>
      <c r="U268" s="46" t="str">
        <f>IFERROR(VLOOKUP($A267,'XI-MARKS-DB'!$A$1:$BY$184,63),"")</f>
        <v/>
      </c>
      <c r="V268" s="103"/>
      <c r="W268" s="103"/>
    </row>
    <row r="269" spans="1:23" x14ac:dyDescent="0.3">
      <c r="A269" s="103" t="str">
        <f>IF(COUNTA('XI-MARKS-DB'!$C$3:$C$277)&gt;A267,A267+1,"")</f>
        <v/>
      </c>
      <c r="B269" s="103" t="str">
        <f>IFERROR(VLOOKUP($A269,'XI-MARKS-DB'!$A$1:$BY$184,3)&amp;" ("&amp;VLOOKUP($A269,'XI-MARKS-DB'!$A$1:$BY$184,2)&amp;")","")</f>
        <v/>
      </c>
      <c r="C269" s="46" t="str">
        <f>IFERROR(VLOOKUP($A269,'XI-MARKS-DB'!$A$1:$BY$184,7),"")</f>
        <v/>
      </c>
      <c r="D269" s="104" t="str">
        <f t="shared" ref="D269" si="264">IF($D270="","",$F$1)</f>
        <v/>
      </c>
      <c r="E269" s="104"/>
      <c r="F269" s="104"/>
      <c r="G269" s="104" t="str">
        <f t="shared" ref="G269" si="265">IF($G270="","",$I$1)</f>
        <v/>
      </c>
      <c r="H269" s="104"/>
      <c r="I269" s="104"/>
      <c r="J269" s="104" t="str">
        <f>IFERROR(VLOOKUP($A269,'XI-MARKS-DB'!$A$1:$BY$184,26),"")</f>
        <v/>
      </c>
      <c r="K269" s="104"/>
      <c r="L269" s="104"/>
      <c r="M269" s="104" t="str">
        <f>IFERROR(VLOOKUP($A269,'XI-MARKS-DB'!$A$1:$BY$184,36),"")</f>
        <v/>
      </c>
      <c r="N269" s="104"/>
      <c r="O269" s="104"/>
      <c r="P269" s="104" t="str">
        <f>IFERROR(VLOOKUP($A269,'XI-MARKS-DB'!$A$1:$BY$184,46),"")</f>
        <v/>
      </c>
      <c r="Q269" s="104"/>
      <c r="R269" s="104"/>
      <c r="S269" s="104" t="str">
        <f>IFERROR(IF((VLOOKUP($A269,'XI-MARKS-DB'!$A$1:$BY$184,56))=0,"",VLOOKUP($A269,'XI-MARKS-DB'!$A$1:$BY$184,56)),"")</f>
        <v/>
      </c>
      <c r="T269" s="104"/>
      <c r="U269" s="104"/>
      <c r="V269" s="103" t="str">
        <f>IFERROR(VLOOKUP($A269,'XI-MARKS-DB'!$A$1:$BY$184,66),"")</f>
        <v/>
      </c>
      <c r="W269" s="103" t="str">
        <f>IFERROR(VLOOKUP($A269,'XI-MARKS-DB'!$A$1:$BY$184,69),"")</f>
        <v/>
      </c>
    </row>
    <row r="270" spans="1:23" x14ac:dyDescent="0.3">
      <c r="A270" s="103"/>
      <c r="B270" s="103"/>
      <c r="C270" s="46" t="str">
        <f>IFERROR(VLOOKUP($A269,'XI-MARKS-DB'!$A$1:$BY$184,4),"")</f>
        <v/>
      </c>
      <c r="D270" s="46" t="str">
        <f>IFERROR(VLOOKUP($A269,'XI-MARKS-DB'!$A$1:$BY$184,10),"")</f>
        <v/>
      </c>
      <c r="E270" s="46" t="str">
        <f>IFERROR(VLOOKUP($A269,'XI-MARKS-DB'!$A$1:$BY$184,12),"")</f>
        <v/>
      </c>
      <c r="F270" s="46" t="str">
        <f>IFERROR(VLOOKUP($A269,'XI-MARKS-DB'!$A$1:$BY$184,14),"")</f>
        <v/>
      </c>
      <c r="G270" s="46" t="str">
        <f>IFERROR(VLOOKUP($A269,'XI-MARKS-DB'!$A$1:$BY$184,19),"")</f>
        <v/>
      </c>
      <c r="H270" s="46" t="str">
        <f>IFERROR(VLOOKUP($A269,'XI-MARKS-DB'!$A$1:$BY$184,21),"")</f>
        <v/>
      </c>
      <c r="I270" s="46" t="str">
        <f>IFERROR(VLOOKUP($A269,'XI-MARKS-DB'!$A$1:$BY$184,23),"")</f>
        <v/>
      </c>
      <c r="J270" s="46" t="str">
        <f>IFERROR(VLOOKUP($A269,'XI-MARKS-DB'!$A$1:$BY$184,29),"")</f>
        <v/>
      </c>
      <c r="K270" s="46" t="str">
        <f>IFERROR(VLOOKUP($A269,'XI-MARKS-DB'!$A$1:$BY$184,31),"")</f>
        <v/>
      </c>
      <c r="L270" s="46" t="str">
        <f>IFERROR(VLOOKUP($A269,'XI-MARKS-DB'!$A$1:$BY$184,33),"")</f>
        <v/>
      </c>
      <c r="M270" s="46" t="str">
        <f>IFERROR(VLOOKUP($A269,'XI-MARKS-DB'!$A$1:$BY$184,39),"")</f>
        <v/>
      </c>
      <c r="N270" s="46" t="str">
        <f>IFERROR(VLOOKUP($A269,'XI-MARKS-DB'!$A$1:$BY$184,41),"")</f>
        <v/>
      </c>
      <c r="O270" s="46" t="str">
        <f>IFERROR(VLOOKUP($A269,'XI-MARKS-DB'!$A$1:$BY$184,43),"")</f>
        <v/>
      </c>
      <c r="P270" s="46" t="str">
        <f>IFERROR(VLOOKUP($A269,'XI-MARKS-DB'!$A$1:$BY$184,49),"")</f>
        <v/>
      </c>
      <c r="Q270" s="46" t="str">
        <f>IFERROR(VLOOKUP($A269,'XI-MARKS-DB'!$A$1:$BY$184,51),"")</f>
        <v/>
      </c>
      <c r="R270" s="46" t="str">
        <f>IFERROR(VLOOKUP($A269,'XI-MARKS-DB'!$A$1:$BY$184,53),"")</f>
        <v/>
      </c>
      <c r="S270" s="46" t="str">
        <f>IFERROR(IF((VLOOKUP($A269,'XI-MARKS-DB'!$A$1:$BY$184,59))=0,"",VLOOKUP($A269,'XI-MARKS-DB'!$A$1:$BY$184,59)),"")</f>
        <v/>
      </c>
      <c r="T270" s="46" t="str">
        <f>IFERROR(IF((VLOOKUP($A269,'XI-MARKS-DB'!$A$1:$BY$184,61))=0,"",VLOOKUP($A269,'XI-MARKS-DB'!$A$1:$BY$184,61)),"")</f>
        <v/>
      </c>
      <c r="U270" s="46" t="str">
        <f>IFERROR(VLOOKUP($A269,'XI-MARKS-DB'!$A$1:$BY$184,63),"")</f>
        <v/>
      </c>
      <c r="V270" s="103"/>
      <c r="W270" s="103"/>
    </row>
    <row r="271" spans="1:23" x14ac:dyDescent="0.3">
      <c r="A271" s="103" t="str">
        <f>IF(COUNTA('XI-MARKS-DB'!$C$3:$C$277)&gt;A269,A269+1,"")</f>
        <v/>
      </c>
      <c r="B271" s="103" t="str">
        <f>IFERROR(VLOOKUP($A271,'XI-MARKS-DB'!$A$1:$BY$184,3)&amp;" ("&amp;VLOOKUP($A271,'XI-MARKS-DB'!$A$1:$BY$184,2)&amp;")","")</f>
        <v/>
      </c>
      <c r="C271" s="46" t="str">
        <f>IFERROR(VLOOKUP($A271,'XI-MARKS-DB'!$A$1:$BY$184,7),"")</f>
        <v/>
      </c>
      <c r="D271" s="104" t="str">
        <f t="shared" ref="D271" si="266">IF($D272="","",$F$1)</f>
        <v/>
      </c>
      <c r="E271" s="104"/>
      <c r="F271" s="104"/>
      <c r="G271" s="104" t="str">
        <f t="shared" ref="G271" si="267">IF($G272="","",$I$1)</f>
        <v/>
      </c>
      <c r="H271" s="104"/>
      <c r="I271" s="104"/>
      <c r="J271" s="104" t="str">
        <f>IFERROR(VLOOKUP($A271,'XI-MARKS-DB'!$A$1:$BY$184,26),"")</f>
        <v/>
      </c>
      <c r="K271" s="104"/>
      <c r="L271" s="104"/>
      <c r="M271" s="104" t="str">
        <f>IFERROR(VLOOKUP($A271,'XI-MARKS-DB'!$A$1:$BY$184,36),"")</f>
        <v/>
      </c>
      <c r="N271" s="104"/>
      <c r="O271" s="104"/>
      <c r="P271" s="104" t="str">
        <f>IFERROR(VLOOKUP($A271,'XI-MARKS-DB'!$A$1:$BY$184,46),"")</f>
        <v/>
      </c>
      <c r="Q271" s="104"/>
      <c r="R271" s="104"/>
      <c r="S271" s="104" t="str">
        <f>IFERROR(IF((VLOOKUP($A271,'XI-MARKS-DB'!$A$1:$BY$184,56))=0,"",VLOOKUP($A271,'XI-MARKS-DB'!$A$1:$BY$184,56)),"")</f>
        <v/>
      </c>
      <c r="T271" s="104"/>
      <c r="U271" s="104"/>
      <c r="V271" s="103" t="str">
        <f>IFERROR(VLOOKUP($A271,'XI-MARKS-DB'!$A$1:$BY$184,66),"")</f>
        <v/>
      </c>
      <c r="W271" s="103" t="str">
        <f>IFERROR(VLOOKUP($A271,'XI-MARKS-DB'!$A$1:$BY$184,69),"")</f>
        <v/>
      </c>
    </row>
    <row r="272" spans="1:23" x14ac:dyDescent="0.3">
      <c r="A272" s="103"/>
      <c r="B272" s="103"/>
      <c r="C272" s="46" t="str">
        <f>IFERROR(VLOOKUP($A271,'XI-MARKS-DB'!$A$1:$BY$184,4),"")</f>
        <v/>
      </c>
      <c r="D272" s="46" t="str">
        <f>IFERROR(VLOOKUP($A271,'XI-MARKS-DB'!$A$1:$BY$184,10),"")</f>
        <v/>
      </c>
      <c r="E272" s="46" t="str">
        <f>IFERROR(VLOOKUP($A271,'XI-MARKS-DB'!$A$1:$BY$184,12),"")</f>
        <v/>
      </c>
      <c r="F272" s="46" t="str">
        <f>IFERROR(VLOOKUP($A271,'XI-MARKS-DB'!$A$1:$BY$184,14),"")</f>
        <v/>
      </c>
      <c r="G272" s="46" t="str">
        <f>IFERROR(VLOOKUP($A271,'XI-MARKS-DB'!$A$1:$BY$184,19),"")</f>
        <v/>
      </c>
      <c r="H272" s="46" t="str">
        <f>IFERROR(VLOOKUP($A271,'XI-MARKS-DB'!$A$1:$BY$184,21),"")</f>
        <v/>
      </c>
      <c r="I272" s="46" t="str">
        <f>IFERROR(VLOOKUP($A271,'XI-MARKS-DB'!$A$1:$BY$184,23),"")</f>
        <v/>
      </c>
      <c r="J272" s="46" t="str">
        <f>IFERROR(VLOOKUP($A271,'XI-MARKS-DB'!$A$1:$BY$184,29),"")</f>
        <v/>
      </c>
      <c r="K272" s="46" t="str">
        <f>IFERROR(VLOOKUP($A271,'XI-MARKS-DB'!$A$1:$BY$184,31),"")</f>
        <v/>
      </c>
      <c r="L272" s="46" t="str">
        <f>IFERROR(VLOOKUP($A271,'XI-MARKS-DB'!$A$1:$BY$184,33),"")</f>
        <v/>
      </c>
      <c r="M272" s="46" t="str">
        <f>IFERROR(VLOOKUP($A271,'XI-MARKS-DB'!$A$1:$BY$184,39),"")</f>
        <v/>
      </c>
      <c r="N272" s="46" t="str">
        <f>IFERROR(VLOOKUP($A271,'XI-MARKS-DB'!$A$1:$BY$184,41),"")</f>
        <v/>
      </c>
      <c r="O272" s="46" t="str">
        <f>IFERROR(VLOOKUP($A271,'XI-MARKS-DB'!$A$1:$BY$184,43),"")</f>
        <v/>
      </c>
      <c r="P272" s="46" t="str">
        <f>IFERROR(VLOOKUP($A271,'XI-MARKS-DB'!$A$1:$BY$184,49),"")</f>
        <v/>
      </c>
      <c r="Q272" s="46" t="str">
        <f>IFERROR(VLOOKUP($A271,'XI-MARKS-DB'!$A$1:$BY$184,51),"")</f>
        <v/>
      </c>
      <c r="R272" s="46" t="str">
        <f>IFERROR(VLOOKUP($A271,'XI-MARKS-DB'!$A$1:$BY$184,53),"")</f>
        <v/>
      </c>
      <c r="S272" s="46" t="str">
        <f>IFERROR(IF((VLOOKUP($A271,'XI-MARKS-DB'!$A$1:$BY$184,59))=0,"",VLOOKUP($A271,'XI-MARKS-DB'!$A$1:$BY$184,59)),"")</f>
        <v/>
      </c>
      <c r="T272" s="46" t="str">
        <f>IFERROR(IF((VLOOKUP($A271,'XI-MARKS-DB'!$A$1:$BY$184,61))=0,"",VLOOKUP($A271,'XI-MARKS-DB'!$A$1:$BY$184,61)),"")</f>
        <v/>
      </c>
      <c r="U272" s="46" t="str">
        <f>IFERROR(VLOOKUP($A271,'XI-MARKS-DB'!$A$1:$BY$184,63),"")</f>
        <v/>
      </c>
      <c r="V272" s="103"/>
      <c r="W272" s="103"/>
    </row>
    <row r="273" spans="1:23" x14ac:dyDescent="0.3">
      <c r="A273" s="103" t="str">
        <f>IF(COUNTA('XI-MARKS-DB'!$C$3:$C$277)&gt;A271,A271+1,"")</f>
        <v/>
      </c>
      <c r="B273" s="103" t="str">
        <f>IFERROR(VLOOKUP($A273,'XI-MARKS-DB'!$A$1:$BY$184,3)&amp;" ("&amp;VLOOKUP($A273,'XI-MARKS-DB'!$A$1:$BY$184,2)&amp;")","")</f>
        <v/>
      </c>
      <c r="C273" s="46" t="str">
        <f>IFERROR(VLOOKUP($A273,'XI-MARKS-DB'!$A$1:$BY$184,7),"")</f>
        <v/>
      </c>
      <c r="D273" s="104" t="str">
        <f t="shared" ref="D273" si="268">IF($D274="","",$F$1)</f>
        <v/>
      </c>
      <c r="E273" s="104"/>
      <c r="F273" s="104"/>
      <c r="G273" s="104" t="str">
        <f t="shared" ref="G273" si="269">IF($G274="","",$I$1)</f>
        <v/>
      </c>
      <c r="H273" s="104"/>
      <c r="I273" s="104"/>
      <c r="J273" s="104" t="str">
        <f>IFERROR(VLOOKUP($A273,'XI-MARKS-DB'!$A$1:$BY$184,26),"")</f>
        <v/>
      </c>
      <c r="K273" s="104"/>
      <c r="L273" s="104"/>
      <c r="M273" s="104" t="str">
        <f>IFERROR(VLOOKUP($A273,'XI-MARKS-DB'!$A$1:$BY$184,36),"")</f>
        <v/>
      </c>
      <c r="N273" s="104"/>
      <c r="O273" s="104"/>
      <c r="P273" s="104" t="str">
        <f>IFERROR(VLOOKUP($A273,'XI-MARKS-DB'!$A$1:$BY$184,46),"")</f>
        <v/>
      </c>
      <c r="Q273" s="104"/>
      <c r="R273" s="104"/>
      <c r="S273" s="104" t="str">
        <f>IFERROR(IF((VLOOKUP($A273,'XI-MARKS-DB'!$A$1:$BY$184,56))=0,"",VLOOKUP($A273,'XI-MARKS-DB'!$A$1:$BY$184,56)),"")</f>
        <v/>
      </c>
      <c r="T273" s="104"/>
      <c r="U273" s="104"/>
      <c r="V273" s="103" t="str">
        <f>IFERROR(VLOOKUP($A273,'XI-MARKS-DB'!$A$1:$BY$184,66),"")</f>
        <v/>
      </c>
      <c r="W273" s="103" t="str">
        <f>IFERROR(VLOOKUP($A273,'XI-MARKS-DB'!$A$1:$BY$184,69),"")</f>
        <v/>
      </c>
    </row>
    <row r="274" spans="1:23" x14ac:dyDescent="0.3">
      <c r="A274" s="103"/>
      <c r="B274" s="103"/>
      <c r="C274" s="46" t="str">
        <f>IFERROR(VLOOKUP($A273,'XI-MARKS-DB'!$A$1:$BY$184,4),"")</f>
        <v/>
      </c>
      <c r="D274" s="46" t="str">
        <f>IFERROR(VLOOKUP($A273,'XI-MARKS-DB'!$A$1:$BY$184,10),"")</f>
        <v/>
      </c>
      <c r="E274" s="46" t="str">
        <f>IFERROR(VLOOKUP($A273,'XI-MARKS-DB'!$A$1:$BY$184,12),"")</f>
        <v/>
      </c>
      <c r="F274" s="46" t="str">
        <f>IFERROR(VLOOKUP($A273,'XI-MARKS-DB'!$A$1:$BY$184,14),"")</f>
        <v/>
      </c>
      <c r="G274" s="46" t="str">
        <f>IFERROR(VLOOKUP($A273,'XI-MARKS-DB'!$A$1:$BY$184,19),"")</f>
        <v/>
      </c>
      <c r="H274" s="46" t="str">
        <f>IFERROR(VLOOKUP($A273,'XI-MARKS-DB'!$A$1:$BY$184,21),"")</f>
        <v/>
      </c>
      <c r="I274" s="46" t="str">
        <f>IFERROR(VLOOKUP($A273,'XI-MARKS-DB'!$A$1:$BY$184,23),"")</f>
        <v/>
      </c>
      <c r="J274" s="46" t="str">
        <f>IFERROR(VLOOKUP($A273,'XI-MARKS-DB'!$A$1:$BY$184,29),"")</f>
        <v/>
      </c>
      <c r="K274" s="46" t="str">
        <f>IFERROR(VLOOKUP($A273,'XI-MARKS-DB'!$A$1:$BY$184,31),"")</f>
        <v/>
      </c>
      <c r="L274" s="46" t="str">
        <f>IFERROR(VLOOKUP($A273,'XI-MARKS-DB'!$A$1:$BY$184,33),"")</f>
        <v/>
      </c>
      <c r="M274" s="46" t="str">
        <f>IFERROR(VLOOKUP($A273,'XI-MARKS-DB'!$A$1:$BY$184,39),"")</f>
        <v/>
      </c>
      <c r="N274" s="46" t="str">
        <f>IFERROR(VLOOKUP($A273,'XI-MARKS-DB'!$A$1:$BY$184,41),"")</f>
        <v/>
      </c>
      <c r="O274" s="46" t="str">
        <f>IFERROR(VLOOKUP($A273,'XI-MARKS-DB'!$A$1:$BY$184,43),"")</f>
        <v/>
      </c>
      <c r="P274" s="46" t="str">
        <f>IFERROR(VLOOKUP($A273,'XI-MARKS-DB'!$A$1:$BY$184,49),"")</f>
        <v/>
      </c>
      <c r="Q274" s="46" t="str">
        <f>IFERROR(VLOOKUP($A273,'XI-MARKS-DB'!$A$1:$BY$184,51),"")</f>
        <v/>
      </c>
      <c r="R274" s="46" t="str">
        <f>IFERROR(VLOOKUP($A273,'XI-MARKS-DB'!$A$1:$BY$184,53),"")</f>
        <v/>
      </c>
      <c r="S274" s="46" t="str">
        <f>IFERROR(IF((VLOOKUP($A273,'XI-MARKS-DB'!$A$1:$BY$184,59))=0,"",VLOOKUP($A273,'XI-MARKS-DB'!$A$1:$BY$184,59)),"")</f>
        <v/>
      </c>
      <c r="T274" s="46" t="str">
        <f>IFERROR(IF((VLOOKUP($A273,'XI-MARKS-DB'!$A$1:$BY$184,61))=0,"",VLOOKUP($A273,'XI-MARKS-DB'!$A$1:$BY$184,61)),"")</f>
        <v/>
      </c>
      <c r="U274" s="46" t="str">
        <f>IFERROR(VLOOKUP($A273,'XI-MARKS-DB'!$A$1:$BY$184,63),"")</f>
        <v/>
      </c>
      <c r="V274" s="103"/>
      <c r="W274" s="103"/>
    </row>
    <row r="275" spans="1:23" x14ac:dyDescent="0.3">
      <c r="A275" s="103" t="str">
        <f>IF(COUNTA('XI-MARKS-DB'!$C$3:$C$277)&gt;A273,A273+1,"")</f>
        <v/>
      </c>
      <c r="B275" s="103" t="str">
        <f>IFERROR(VLOOKUP($A275,'XI-MARKS-DB'!$A$1:$BY$184,3)&amp;" ("&amp;VLOOKUP($A275,'XI-MARKS-DB'!$A$1:$BY$184,2)&amp;")","")</f>
        <v/>
      </c>
      <c r="C275" s="46" t="str">
        <f>IFERROR(VLOOKUP($A275,'XI-MARKS-DB'!$A$1:$BY$184,7),"")</f>
        <v/>
      </c>
      <c r="D275" s="104" t="str">
        <f t="shared" ref="D275" si="270">IF($D276="","",$F$1)</f>
        <v/>
      </c>
      <c r="E275" s="104"/>
      <c r="F275" s="104"/>
      <c r="G275" s="104" t="str">
        <f t="shared" ref="G275" si="271">IF($G276="","",$I$1)</f>
        <v/>
      </c>
      <c r="H275" s="104"/>
      <c r="I275" s="104"/>
      <c r="J275" s="104" t="str">
        <f>IFERROR(VLOOKUP($A275,'XI-MARKS-DB'!$A$1:$BY$184,26),"")</f>
        <v/>
      </c>
      <c r="K275" s="104"/>
      <c r="L275" s="104"/>
      <c r="M275" s="104" t="str">
        <f>IFERROR(VLOOKUP($A275,'XI-MARKS-DB'!$A$1:$BY$184,36),"")</f>
        <v/>
      </c>
      <c r="N275" s="104"/>
      <c r="O275" s="104"/>
      <c r="P275" s="104" t="str">
        <f>IFERROR(VLOOKUP($A275,'XI-MARKS-DB'!$A$1:$BY$184,46),"")</f>
        <v/>
      </c>
      <c r="Q275" s="104"/>
      <c r="R275" s="104"/>
      <c r="S275" s="104" t="str">
        <f>IFERROR(IF((VLOOKUP($A275,'XI-MARKS-DB'!$A$1:$BY$184,56))=0,"",VLOOKUP($A275,'XI-MARKS-DB'!$A$1:$BY$184,56)),"")</f>
        <v/>
      </c>
      <c r="T275" s="104"/>
      <c r="U275" s="104"/>
      <c r="V275" s="103" t="str">
        <f>IFERROR(VLOOKUP($A275,'XI-MARKS-DB'!$A$1:$BY$184,66),"")</f>
        <v/>
      </c>
      <c r="W275" s="103" t="str">
        <f>IFERROR(VLOOKUP($A275,'XI-MARKS-DB'!$A$1:$BY$184,69),"")</f>
        <v/>
      </c>
    </row>
    <row r="276" spans="1:23" x14ac:dyDescent="0.3">
      <c r="A276" s="103"/>
      <c r="B276" s="103"/>
      <c r="C276" s="46" t="str">
        <f>IFERROR(VLOOKUP($A275,'XI-MARKS-DB'!$A$1:$BY$184,4),"")</f>
        <v/>
      </c>
      <c r="D276" s="46" t="str">
        <f>IFERROR(VLOOKUP($A275,'XI-MARKS-DB'!$A$1:$BY$184,10),"")</f>
        <v/>
      </c>
      <c r="E276" s="46" t="str">
        <f>IFERROR(VLOOKUP($A275,'XI-MARKS-DB'!$A$1:$BY$184,12),"")</f>
        <v/>
      </c>
      <c r="F276" s="46" t="str">
        <f>IFERROR(VLOOKUP($A275,'XI-MARKS-DB'!$A$1:$BY$184,14),"")</f>
        <v/>
      </c>
      <c r="G276" s="46" t="str">
        <f>IFERROR(VLOOKUP($A275,'XI-MARKS-DB'!$A$1:$BY$184,19),"")</f>
        <v/>
      </c>
      <c r="H276" s="46" t="str">
        <f>IFERROR(VLOOKUP($A275,'XI-MARKS-DB'!$A$1:$BY$184,21),"")</f>
        <v/>
      </c>
      <c r="I276" s="46" t="str">
        <f>IFERROR(VLOOKUP($A275,'XI-MARKS-DB'!$A$1:$BY$184,23),"")</f>
        <v/>
      </c>
      <c r="J276" s="46" t="str">
        <f>IFERROR(VLOOKUP($A275,'XI-MARKS-DB'!$A$1:$BY$184,29),"")</f>
        <v/>
      </c>
      <c r="K276" s="46" t="str">
        <f>IFERROR(VLOOKUP($A275,'XI-MARKS-DB'!$A$1:$BY$184,31),"")</f>
        <v/>
      </c>
      <c r="L276" s="46" t="str">
        <f>IFERROR(VLOOKUP($A275,'XI-MARKS-DB'!$A$1:$BY$184,33),"")</f>
        <v/>
      </c>
      <c r="M276" s="46" t="str">
        <f>IFERROR(VLOOKUP($A275,'XI-MARKS-DB'!$A$1:$BY$184,39),"")</f>
        <v/>
      </c>
      <c r="N276" s="46" t="str">
        <f>IFERROR(VLOOKUP($A275,'XI-MARKS-DB'!$A$1:$BY$184,41),"")</f>
        <v/>
      </c>
      <c r="O276" s="46" t="str">
        <f>IFERROR(VLOOKUP($A275,'XI-MARKS-DB'!$A$1:$BY$184,43),"")</f>
        <v/>
      </c>
      <c r="P276" s="46" t="str">
        <f>IFERROR(VLOOKUP($A275,'XI-MARKS-DB'!$A$1:$BY$184,49),"")</f>
        <v/>
      </c>
      <c r="Q276" s="46" t="str">
        <f>IFERROR(VLOOKUP($A275,'XI-MARKS-DB'!$A$1:$BY$184,51),"")</f>
        <v/>
      </c>
      <c r="R276" s="46" t="str">
        <f>IFERROR(VLOOKUP($A275,'XI-MARKS-DB'!$A$1:$BY$184,53),"")</f>
        <v/>
      </c>
      <c r="S276" s="46" t="str">
        <f>IFERROR(IF((VLOOKUP($A275,'XI-MARKS-DB'!$A$1:$BY$184,59))=0,"",VLOOKUP($A275,'XI-MARKS-DB'!$A$1:$BY$184,59)),"")</f>
        <v/>
      </c>
      <c r="T276" s="46" t="str">
        <f>IFERROR(IF((VLOOKUP($A275,'XI-MARKS-DB'!$A$1:$BY$184,61))=0,"",VLOOKUP($A275,'XI-MARKS-DB'!$A$1:$BY$184,61)),"")</f>
        <v/>
      </c>
      <c r="U276" s="46" t="str">
        <f>IFERROR(VLOOKUP($A275,'XI-MARKS-DB'!$A$1:$BY$184,63),"")</f>
        <v/>
      </c>
      <c r="V276" s="103"/>
      <c r="W276" s="103"/>
    </row>
    <row r="277" spans="1:23" x14ac:dyDescent="0.3">
      <c r="A277" s="103" t="str">
        <f>IF(COUNTA('XI-MARKS-DB'!$C$3:$C$277)&gt;A275,A275+1,"")</f>
        <v/>
      </c>
      <c r="B277" s="103" t="str">
        <f>IFERROR(VLOOKUP($A277,'XI-MARKS-DB'!$A$1:$BY$184,3)&amp;" ("&amp;VLOOKUP($A277,'XI-MARKS-DB'!$A$1:$BY$184,2)&amp;")","")</f>
        <v/>
      </c>
      <c r="C277" s="46" t="str">
        <f>IFERROR(VLOOKUP($A277,'XI-MARKS-DB'!$A$1:$BY$184,7),"")</f>
        <v/>
      </c>
      <c r="D277" s="104" t="str">
        <f t="shared" ref="D277" si="272">IF($D278="","",$F$1)</f>
        <v/>
      </c>
      <c r="E277" s="104"/>
      <c r="F277" s="104"/>
      <c r="G277" s="104" t="str">
        <f t="shared" ref="G277" si="273">IF($G278="","",$I$1)</f>
        <v/>
      </c>
      <c r="H277" s="104"/>
      <c r="I277" s="104"/>
      <c r="J277" s="104" t="str">
        <f>IFERROR(VLOOKUP($A277,'XI-MARKS-DB'!$A$1:$BY$184,26),"")</f>
        <v/>
      </c>
      <c r="K277" s="104"/>
      <c r="L277" s="104"/>
      <c r="M277" s="104" t="str">
        <f>IFERROR(VLOOKUP($A277,'XI-MARKS-DB'!$A$1:$BY$184,36),"")</f>
        <v/>
      </c>
      <c r="N277" s="104"/>
      <c r="O277" s="104"/>
      <c r="P277" s="104" t="str">
        <f>IFERROR(VLOOKUP($A277,'XI-MARKS-DB'!$A$1:$BY$184,46),"")</f>
        <v/>
      </c>
      <c r="Q277" s="104"/>
      <c r="R277" s="104"/>
      <c r="S277" s="104" t="str">
        <f>IFERROR(IF((VLOOKUP($A277,'XI-MARKS-DB'!$A$1:$BY$184,56))=0,"",VLOOKUP($A277,'XI-MARKS-DB'!$A$1:$BY$184,56)),"")</f>
        <v/>
      </c>
      <c r="T277" s="104"/>
      <c r="U277" s="104"/>
      <c r="V277" s="103" t="str">
        <f>IFERROR(VLOOKUP($A277,'XI-MARKS-DB'!$A$1:$BY$184,66),"")</f>
        <v/>
      </c>
      <c r="W277" s="103" t="str">
        <f>IFERROR(VLOOKUP($A277,'XI-MARKS-DB'!$A$1:$BY$184,69),"")</f>
        <v/>
      </c>
    </row>
    <row r="278" spans="1:23" x14ac:dyDescent="0.3">
      <c r="A278" s="103"/>
      <c r="B278" s="103"/>
      <c r="C278" s="46" t="str">
        <f>IFERROR(VLOOKUP($A277,'XI-MARKS-DB'!$A$1:$BY$184,4),"")</f>
        <v/>
      </c>
      <c r="D278" s="46" t="str">
        <f>IFERROR(VLOOKUP($A277,'XI-MARKS-DB'!$A$1:$BY$184,10),"")</f>
        <v/>
      </c>
      <c r="E278" s="46" t="str">
        <f>IFERROR(VLOOKUP($A277,'XI-MARKS-DB'!$A$1:$BY$184,12),"")</f>
        <v/>
      </c>
      <c r="F278" s="46" t="str">
        <f>IFERROR(VLOOKUP($A277,'XI-MARKS-DB'!$A$1:$BY$184,14),"")</f>
        <v/>
      </c>
      <c r="G278" s="46" t="str">
        <f>IFERROR(VLOOKUP($A277,'XI-MARKS-DB'!$A$1:$BY$184,19),"")</f>
        <v/>
      </c>
      <c r="H278" s="46" t="str">
        <f>IFERROR(VLOOKUP($A277,'XI-MARKS-DB'!$A$1:$BY$184,21),"")</f>
        <v/>
      </c>
      <c r="I278" s="46" t="str">
        <f>IFERROR(VLOOKUP($A277,'XI-MARKS-DB'!$A$1:$BY$184,23),"")</f>
        <v/>
      </c>
      <c r="J278" s="46" t="str">
        <f>IFERROR(VLOOKUP($A277,'XI-MARKS-DB'!$A$1:$BY$184,29),"")</f>
        <v/>
      </c>
      <c r="K278" s="46" t="str">
        <f>IFERROR(VLOOKUP($A277,'XI-MARKS-DB'!$A$1:$BY$184,31),"")</f>
        <v/>
      </c>
      <c r="L278" s="46" t="str">
        <f>IFERROR(VLOOKUP($A277,'XI-MARKS-DB'!$A$1:$BY$184,33),"")</f>
        <v/>
      </c>
      <c r="M278" s="46" t="str">
        <f>IFERROR(VLOOKUP($A277,'XI-MARKS-DB'!$A$1:$BY$184,39),"")</f>
        <v/>
      </c>
      <c r="N278" s="46" t="str">
        <f>IFERROR(VLOOKUP($A277,'XI-MARKS-DB'!$A$1:$BY$184,41),"")</f>
        <v/>
      </c>
      <c r="O278" s="46" t="str">
        <f>IFERROR(VLOOKUP($A277,'XI-MARKS-DB'!$A$1:$BY$184,43),"")</f>
        <v/>
      </c>
      <c r="P278" s="46" t="str">
        <f>IFERROR(VLOOKUP($A277,'XI-MARKS-DB'!$A$1:$BY$184,49),"")</f>
        <v/>
      </c>
      <c r="Q278" s="46" t="str">
        <f>IFERROR(VLOOKUP($A277,'XI-MARKS-DB'!$A$1:$BY$184,51),"")</f>
        <v/>
      </c>
      <c r="R278" s="46" t="str">
        <f>IFERROR(VLOOKUP($A277,'XI-MARKS-DB'!$A$1:$BY$184,53),"")</f>
        <v/>
      </c>
      <c r="S278" s="46" t="str">
        <f>IFERROR(IF((VLOOKUP($A277,'XI-MARKS-DB'!$A$1:$BY$184,59))=0,"",VLOOKUP($A277,'XI-MARKS-DB'!$A$1:$BY$184,59)),"")</f>
        <v/>
      </c>
      <c r="T278" s="46" t="str">
        <f>IFERROR(IF((VLOOKUP($A277,'XI-MARKS-DB'!$A$1:$BY$184,61))=0,"",VLOOKUP($A277,'XI-MARKS-DB'!$A$1:$BY$184,61)),"")</f>
        <v/>
      </c>
      <c r="U278" s="46" t="str">
        <f>IFERROR(VLOOKUP($A277,'XI-MARKS-DB'!$A$1:$BY$184,63),"")</f>
        <v/>
      </c>
      <c r="V278" s="103"/>
      <c r="W278" s="103"/>
    </row>
    <row r="279" spans="1:23" x14ac:dyDescent="0.3">
      <c r="A279" s="103" t="str">
        <f>IF(COUNTA('XI-MARKS-DB'!$C$3:$C$277)&gt;A277,A277+1,"")</f>
        <v/>
      </c>
      <c r="B279" s="103" t="str">
        <f>IFERROR(VLOOKUP($A279,'XI-MARKS-DB'!$A$1:$BY$184,3)&amp;" ("&amp;VLOOKUP($A279,'XI-MARKS-DB'!$A$1:$BY$184,2)&amp;")","")</f>
        <v/>
      </c>
      <c r="C279" s="46" t="str">
        <f>IFERROR(VLOOKUP($A279,'XI-MARKS-DB'!$A$1:$BY$184,7),"")</f>
        <v/>
      </c>
      <c r="D279" s="104" t="str">
        <f t="shared" ref="D279" si="274">IF($D280="","",$F$1)</f>
        <v/>
      </c>
      <c r="E279" s="104"/>
      <c r="F279" s="104"/>
      <c r="G279" s="104" t="str">
        <f t="shared" ref="G279" si="275">IF($G280="","",$I$1)</f>
        <v/>
      </c>
      <c r="H279" s="104"/>
      <c r="I279" s="104"/>
      <c r="J279" s="104" t="str">
        <f>IFERROR(VLOOKUP($A279,'XI-MARKS-DB'!$A$1:$BY$184,26),"")</f>
        <v/>
      </c>
      <c r="K279" s="104"/>
      <c r="L279" s="104"/>
      <c r="M279" s="104" t="str">
        <f>IFERROR(VLOOKUP($A279,'XI-MARKS-DB'!$A$1:$BY$184,36),"")</f>
        <v/>
      </c>
      <c r="N279" s="104"/>
      <c r="O279" s="104"/>
      <c r="P279" s="104" t="str">
        <f>IFERROR(VLOOKUP($A279,'XI-MARKS-DB'!$A$1:$BY$184,46),"")</f>
        <v/>
      </c>
      <c r="Q279" s="104"/>
      <c r="R279" s="104"/>
      <c r="S279" s="104" t="str">
        <f>IFERROR(IF((VLOOKUP($A279,'XI-MARKS-DB'!$A$1:$BY$184,56))=0,"",VLOOKUP($A279,'XI-MARKS-DB'!$A$1:$BY$184,56)),"")</f>
        <v/>
      </c>
      <c r="T279" s="104"/>
      <c r="U279" s="104"/>
      <c r="V279" s="103" t="str">
        <f>IFERROR(VLOOKUP($A279,'XI-MARKS-DB'!$A$1:$BY$184,66),"")</f>
        <v/>
      </c>
      <c r="W279" s="103" t="str">
        <f>IFERROR(VLOOKUP($A279,'XI-MARKS-DB'!$A$1:$BY$184,69),"")</f>
        <v/>
      </c>
    </row>
    <row r="280" spans="1:23" x14ac:dyDescent="0.3">
      <c r="A280" s="103"/>
      <c r="B280" s="103"/>
      <c r="C280" s="46" t="str">
        <f>IFERROR(VLOOKUP($A279,'XI-MARKS-DB'!$A$1:$BY$184,4),"")</f>
        <v/>
      </c>
      <c r="D280" s="46" t="str">
        <f>IFERROR(VLOOKUP($A279,'XI-MARKS-DB'!$A$1:$BY$184,10),"")</f>
        <v/>
      </c>
      <c r="E280" s="46" t="str">
        <f>IFERROR(VLOOKUP($A279,'XI-MARKS-DB'!$A$1:$BY$184,12),"")</f>
        <v/>
      </c>
      <c r="F280" s="46" t="str">
        <f>IFERROR(VLOOKUP($A279,'XI-MARKS-DB'!$A$1:$BY$184,14),"")</f>
        <v/>
      </c>
      <c r="G280" s="46" t="str">
        <f>IFERROR(VLOOKUP($A279,'XI-MARKS-DB'!$A$1:$BY$184,19),"")</f>
        <v/>
      </c>
      <c r="H280" s="46" t="str">
        <f>IFERROR(VLOOKUP($A279,'XI-MARKS-DB'!$A$1:$BY$184,21),"")</f>
        <v/>
      </c>
      <c r="I280" s="46" t="str">
        <f>IFERROR(VLOOKUP($A279,'XI-MARKS-DB'!$A$1:$BY$184,23),"")</f>
        <v/>
      </c>
      <c r="J280" s="46" t="str">
        <f>IFERROR(VLOOKUP($A279,'XI-MARKS-DB'!$A$1:$BY$184,29),"")</f>
        <v/>
      </c>
      <c r="K280" s="46" t="str">
        <f>IFERROR(VLOOKUP($A279,'XI-MARKS-DB'!$A$1:$BY$184,31),"")</f>
        <v/>
      </c>
      <c r="L280" s="46" t="str">
        <f>IFERROR(VLOOKUP($A279,'XI-MARKS-DB'!$A$1:$BY$184,33),"")</f>
        <v/>
      </c>
      <c r="M280" s="46" t="str">
        <f>IFERROR(VLOOKUP($A279,'XI-MARKS-DB'!$A$1:$BY$184,39),"")</f>
        <v/>
      </c>
      <c r="N280" s="46" t="str">
        <f>IFERROR(VLOOKUP($A279,'XI-MARKS-DB'!$A$1:$BY$184,41),"")</f>
        <v/>
      </c>
      <c r="O280" s="46" t="str">
        <f>IFERROR(VLOOKUP($A279,'XI-MARKS-DB'!$A$1:$BY$184,43),"")</f>
        <v/>
      </c>
      <c r="P280" s="46" t="str">
        <f>IFERROR(VLOOKUP($A279,'XI-MARKS-DB'!$A$1:$BY$184,49),"")</f>
        <v/>
      </c>
      <c r="Q280" s="46" t="str">
        <f>IFERROR(VLOOKUP($A279,'XI-MARKS-DB'!$A$1:$BY$184,51),"")</f>
        <v/>
      </c>
      <c r="R280" s="46" t="str">
        <f>IFERROR(VLOOKUP($A279,'XI-MARKS-DB'!$A$1:$BY$184,53),"")</f>
        <v/>
      </c>
      <c r="S280" s="46" t="str">
        <f>IFERROR(IF((VLOOKUP($A279,'XI-MARKS-DB'!$A$1:$BY$184,59))=0,"",VLOOKUP($A279,'XI-MARKS-DB'!$A$1:$BY$184,59)),"")</f>
        <v/>
      </c>
      <c r="T280" s="46" t="str">
        <f>IFERROR(IF((VLOOKUP($A279,'XI-MARKS-DB'!$A$1:$BY$184,61))=0,"",VLOOKUP($A279,'XI-MARKS-DB'!$A$1:$BY$184,61)),"")</f>
        <v/>
      </c>
      <c r="U280" s="46" t="str">
        <f>IFERROR(VLOOKUP($A279,'XI-MARKS-DB'!$A$1:$BY$184,63),"")</f>
        <v/>
      </c>
      <c r="V280" s="103"/>
      <c r="W280" s="103"/>
    </row>
    <row r="281" spans="1:23" x14ac:dyDescent="0.3">
      <c r="A281" s="103" t="str">
        <f>IF(COUNTA('XI-MARKS-DB'!$C$3:$C$277)&gt;A279,A279+1,"")</f>
        <v/>
      </c>
      <c r="B281" s="103" t="str">
        <f>IFERROR(VLOOKUP($A281,'XI-MARKS-DB'!$A$1:$BY$184,3)&amp;" ("&amp;VLOOKUP($A281,'XI-MARKS-DB'!$A$1:$BY$184,2)&amp;")","")</f>
        <v/>
      </c>
      <c r="C281" s="46" t="str">
        <f>IFERROR(VLOOKUP($A281,'XI-MARKS-DB'!$A$1:$BY$184,7),"")</f>
        <v/>
      </c>
      <c r="D281" s="104" t="str">
        <f t="shared" ref="D281" si="276">IF($D282="","",$F$1)</f>
        <v/>
      </c>
      <c r="E281" s="104"/>
      <c r="F281" s="104"/>
      <c r="G281" s="104" t="str">
        <f t="shared" ref="G281" si="277">IF($G282="","",$I$1)</f>
        <v/>
      </c>
      <c r="H281" s="104"/>
      <c r="I281" s="104"/>
      <c r="J281" s="104" t="str">
        <f>IFERROR(VLOOKUP($A281,'XI-MARKS-DB'!$A$1:$BY$184,26),"")</f>
        <v/>
      </c>
      <c r="K281" s="104"/>
      <c r="L281" s="104"/>
      <c r="M281" s="104" t="str">
        <f>IFERROR(VLOOKUP($A281,'XI-MARKS-DB'!$A$1:$BY$184,36),"")</f>
        <v/>
      </c>
      <c r="N281" s="104"/>
      <c r="O281" s="104"/>
      <c r="P281" s="104" t="str">
        <f>IFERROR(VLOOKUP($A281,'XI-MARKS-DB'!$A$1:$BY$184,46),"")</f>
        <v/>
      </c>
      <c r="Q281" s="104"/>
      <c r="R281" s="104"/>
      <c r="S281" s="104" t="str">
        <f>IFERROR(IF((VLOOKUP($A281,'XI-MARKS-DB'!$A$1:$BY$184,56))=0,"",VLOOKUP($A281,'XI-MARKS-DB'!$A$1:$BY$184,56)),"")</f>
        <v/>
      </c>
      <c r="T281" s="104"/>
      <c r="U281" s="104"/>
      <c r="V281" s="103" t="str">
        <f>IFERROR(VLOOKUP($A281,'XI-MARKS-DB'!$A$1:$BY$184,66),"")</f>
        <v/>
      </c>
      <c r="W281" s="103" t="str">
        <f>IFERROR(VLOOKUP($A281,'XI-MARKS-DB'!$A$1:$BY$184,69),"")</f>
        <v/>
      </c>
    </row>
    <row r="282" spans="1:23" x14ac:dyDescent="0.3">
      <c r="A282" s="103"/>
      <c r="B282" s="103"/>
      <c r="C282" s="46" t="str">
        <f>IFERROR(VLOOKUP($A281,'XI-MARKS-DB'!$A$1:$BY$184,4),"")</f>
        <v/>
      </c>
      <c r="D282" s="46" t="str">
        <f>IFERROR(VLOOKUP($A281,'XI-MARKS-DB'!$A$1:$BY$184,10),"")</f>
        <v/>
      </c>
      <c r="E282" s="46" t="str">
        <f>IFERROR(VLOOKUP($A281,'XI-MARKS-DB'!$A$1:$BY$184,12),"")</f>
        <v/>
      </c>
      <c r="F282" s="46" t="str">
        <f>IFERROR(VLOOKUP($A281,'XI-MARKS-DB'!$A$1:$BY$184,14),"")</f>
        <v/>
      </c>
      <c r="G282" s="46" t="str">
        <f>IFERROR(VLOOKUP($A281,'XI-MARKS-DB'!$A$1:$BY$184,19),"")</f>
        <v/>
      </c>
      <c r="H282" s="46" t="str">
        <f>IFERROR(VLOOKUP($A281,'XI-MARKS-DB'!$A$1:$BY$184,21),"")</f>
        <v/>
      </c>
      <c r="I282" s="46" t="str">
        <f>IFERROR(VLOOKUP($A281,'XI-MARKS-DB'!$A$1:$BY$184,23),"")</f>
        <v/>
      </c>
      <c r="J282" s="46" t="str">
        <f>IFERROR(VLOOKUP($A281,'XI-MARKS-DB'!$A$1:$BY$184,29),"")</f>
        <v/>
      </c>
      <c r="K282" s="46" t="str">
        <f>IFERROR(VLOOKUP($A281,'XI-MARKS-DB'!$A$1:$BY$184,31),"")</f>
        <v/>
      </c>
      <c r="L282" s="46" t="str">
        <f>IFERROR(VLOOKUP($A281,'XI-MARKS-DB'!$A$1:$BY$184,33),"")</f>
        <v/>
      </c>
      <c r="M282" s="46" t="str">
        <f>IFERROR(VLOOKUP($A281,'XI-MARKS-DB'!$A$1:$BY$184,39),"")</f>
        <v/>
      </c>
      <c r="N282" s="46" t="str">
        <f>IFERROR(VLOOKUP($A281,'XI-MARKS-DB'!$A$1:$BY$184,41),"")</f>
        <v/>
      </c>
      <c r="O282" s="46" t="str">
        <f>IFERROR(VLOOKUP($A281,'XI-MARKS-DB'!$A$1:$BY$184,43),"")</f>
        <v/>
      </c>
      <c r="P282" s="46" t="str">
        <f>IFERROR(VLOOKUP($A281,'XI-MARKS-DB'!$A$1:$BY$184,49),"")</f>
        <v/>
      </c>
      <c r="Q282" s="46" t="str">
        <f>IFERROR(VLOOKUP($A281,'XI-MARKS-DB'!$A$1:$BY$184,51),"")</f>
        <v/>
      </c>
      <c r="R282" s="46" t="str">
        <f>IFERROR(VLOOKUP($A281,'XI-MARKS-DB'!$A$1:$BY$184,53),"")</f>
        <v/>
      </c>
      <c r="S282" s="46" t="str">
        <f>IFERROR(IF((VLOOKUP($A281,'XI-MARKS-DB'!$A$1:$BY$184,59))=0,"",VLOOKUP($A281,'XI-MARKS-DB'!$A$1:$BY$184,59)),"")</f>
        <v/>
      </c>
      <c r="T282" s="46" t="str">
        <f>IFERROR(IF((VLOOKUP($A281,'XI-MARKS-DB'!$A$1:$BY$184,61))=0,"",VLOOKUP($A281,'XI-MARKS-DB'!$A$1:$BY$184,61)),"")</f>
        <v/>
      </c>
      <c r="U282" s="46" t="str">
        <f>IFERROR(VLOOKUP($A281,'XI-MARKS-DB'!$A$1:$BY$184,63),"")</f>
        <v/>
      </c>
      <c r="V282" s="103"/>
      <c r="W282" s="103"/>
    </row>
    <row r="283" spans="1:23" x14ac:dyDescent="0.3">
      <c r="A283" s="103" t="str">
        <f>IF(COUNTA('XI-MARKS-DB'!$C$3:$C$277)&gt;A281,A281+1,"")</f>
        <v/>
      </c>
      <c r="B283" s="103" t="str">
        <f>IFERROR(VLOOKUP($A283,'XI-MARKS-DB'!$A$1:$BY$184,3)&amp;" ("&amp;VLOOKUP($A283,'XI-MARKS-DB'!$A$1:$BY$184,2)&amp;")","")</f>
        <v/>
      </c>
      <c r="C283" s="46" t="str">
        <f>IFERROR(VLOOKUP($A283,'XI-MARKS-DB'!$A$1:$BY$184,7),"")</f>
        <v/>
      </c>
      <c r="D283" s="104" t="str">
        <f t="shared" ref="D283" si="278">IF($D284="","",$F$1)</f>
        <v/>
      </c>
      <c r="E283" s="104"/>
      <c r="F283" s="104"/>
      <c r="G283" s="104" t="str">
        <f t="shared" ref="G283" si="279">IF($G284="","",$I$1)</f>
        <v/>
      </c>
      <c r="H283" s="104"/>
      <c r="I283" s="104"/>
      <c r="J283" s="104" t="str">
        <f>IFERROR(VLOOKUP($A283,'XI-MARKS-DB'!$A$1:$BY$184,26),"")</f>
        <v/>
      </c>
      <c r="K283" s="104"/>
      <c r="L283" s="104"/>
      <c r="M283" s="104" t="str">
        <f>IFERROR(VLOOKUP($A283,'XI-MARKS-DB'!$A$1:$BY$184,36),"")</f>
        <v/>
      </c>
      <c r="N283" s="104"/>
      <c r="O283" s="104"/>
      <c r="P283" s="104" t="str">
        <f>IFERROR(VLOOKUP($A283,'XI-MARKS-DB'!$A$1:$BY$184,46),"")</f>
        <v/>
      </c>
      <c r="Q283" s="104"/>
      <c r="R283" s="104"/>
      <c r="S283" s="104" t="str">
        <f>IFERROR(IF((VLOOKUP($A283,'XI-MARKS-DB'!$A$1:$BY$184,56))=0,"",VLOOKUP($A283,'XI-MARKS-DB'!$A$1:$BY$184,56)),"")</f>
        <v/>
      </c>
      <c r="T283" s="104"/>
      <c r="U283" s="104"/>
      <c r="V283" s="103" t="str">
        <f>IFERROR(VLOOKUP($A283,'XI-MARKS-DB'!$A$1:$BY$184,66),"")</f>
        <v/>
      </c>
      <c r="W283" s="103" t="str">
        <f>IFERROR(VLOOKUP($A283,'XI-MARKS-DB'!$A$1:$BY$184,69),"")</f>
        <v/>
      </c>
    </row>
    <row r="284" spans="1:23" x14ac:dyDescent="0.3">
      <c r="A284" s="103"/>
      <c r="B284" s="103"/>
      <c r="C284" s="46" t="str">
        <f>IFERROR(VLOOKUP($A283,'XI-MARKS-DB'!$A$1:$BY$184,4),"")</f>
        <v/>
      </c>
      <c r="D284" s="46" t="str">
        <f>IFERROR(VLOOKUP($A283,'XI-MARKS-DB'!$A$1:$BY$184,10),"")</f>
        <v/>
      </c>
      <c r="E284" s="46" t="str">
        <f>IFERROR(VLOOKUP($A283,'XI-MARKS-DB'!$A$1:$BY$184,12),"")</f>
        <v/>
      </c>
      <c r="F284" s="46" t="str">
        <f>IFERROR(VLOOKUP($A283,'XI-MARKS-DB'!$A$1:$BY$184,14),"")</f>
        <v/>
      </c>
      <c r="G284" s="46" t="str">
        <f>IFERROR(VLOOKUP($A283,'XI-MARKS-DB'!$A$1:$BY$184,19),"")</f>
        <v/>
      </c>
      <c r="H284" s="46" t="str">
        <f>IFERROR(VLOOKUP($A283,'XI-MARKS-DB'!$A$1:$BY$184,21),"")</f>
        <v/>
      </c>
      <c r="I284" s="46" t="str">
        <f>IFERROR(VLOOKUP($A283,'XI-MARKS-DB'!$A$1:$BY$184,23),"")</f>
        <v/>
      </c>
      <c r="J284" s="46" t="str">
        <f>IFERROR(VLOOKUP($A283,'XI-MARKS-DB'!$A$1:$BY$184,29),"")</f>
        <v/>
      </c>
      <c r="K284" s="46" t="str">
        <f>IFERROR(VLOOKUP($A283,'XI-MARKS-DB'!$A$1:$BY$184,31),"")</f>
        <v/>
      </c>
      <c r="L284" s="46" t="str">
        <f>IFERROR(VLOOKUP($A283,'XI-MARKS-DB'!$A$1:$BY$184,33),"")</f>
        <v/>
      </c>
      <c r="M284" s="46" t="str">
        <f>IFERROR(VLOOKUP($A283,'XI-MARKS-DB'!$A$1:$BY$184,39),"")</f>
        <v/>
      </c>
      <c r="N284" s="46" t="str">
        <f>IFERROR(VLOOKUP($A283,'XI-MARKS-DB'!$A$1:$BY$184,41),"")</f>
        <v/>
      </c>
      <c r="O284" s="46" t="str">
        <f>IFERROR(VLOOKUP($A283,'XI-MARKS-DB'!$A$1:$BY$184,43),"")</f>
        <v/>
      </c>
      <c r="P284" s="46" t="str">
        <f>IFERROR(VLOOKUP($A283,'XI-MARKS-DB'!$A$1:$BY$184,49),"")</f>
        <v/>
      </c>
      <c r="Q284" s="46" t="str">
        <f>IFERROR(VLOOKUP($A283,'XI-MARKS-DB'!$A$1:$BY$184,51),"")</f>
        <v/>
      </c>
      <c r="R284" s="46" t="str">
        <f>IFERROR(VLOOKUP($A283,'XI-MARKS-DB'!$A$1:$BY$184,53),"")</f>
        <v/>
      </c>
      <c r="S284" s="46" t="str">
        <f>IFERROR(IF((VLOOKUP($A283,'XI-MARKS-DB'!$A$1:$BY$184,59))=0,"",VLOOKUP($A283,'XI-MARKS-DB'!$A$1:$BY$184,59)),"")</f>
        <v/>
      </c>
      <c r="T284" s="46" t="str">
        <f>IFERROR(IF((VLOOKUP($A283,'XI-MARKS-DB'!$A$1:$BY$184,61))=0,"",VLOOKUP($A283,'XI-MARKS-DB'!$A$1:$BY$184,61)),"")</f>
        <v/>
      </c>
      <c r="U284" s="46" t="str">
        <f>IFERROR(VLOOKUP($A283,'XI-MARKS-DB'!$A$1:$BY$184,63),"")</f>
        <v/>
      </c>
      <c r="V284" s="103"/>
      <c r="W284" s="103"/>
    </row>
    <row r="285" spans="1:23" x14ac:dyDescent="0.3">
      <c r="A285" s="103" t="str">
        <f>IF(COUNTA('XI-MARKS-DB'!$C$3:$C$277)&gt;A283,A283+1,"")</f>
        <v/>
      </c>
      <c r="B285" s="103" t="str">
        <f>IFERROR(VLOOKUP($A285,'XI-MARKS-DB'!$A$1:$BY$184,3)&amp;" ("&amp;VLOOKUP($A285,'XI-MARKS-DB'!$A$1:$BY$184,2)&amp;")","")</f>
        <v/>
      </c>
      <c r="C285" s="46" t="str">
        <f>IFERROR(VLOOKUP($A285,'XI-MARKS-DB'!$A$1:$BY$184,7),"")</f>
        <v/>
      </c>
      <c r="D285" s="104" t="str">
        <f t="shared" ref="D285" si="280">IF($D286="","",$F$1)</f>
        <v/>
      </c>
      <c r="E285" s="104"/>
      <c r="F285" s="104"/>
      <c r="G285" s="104" t="str">
        <f t="shared" ref="G285" si="281">IF($G286="","",$I$1)</f>
        <v/>
      </c>
      <c r="H285" s="104"/>
      <c r="I285" s="104"/>
      <c r="J285" s="104" t="str">
        <f>IFERROR(VLOOKUP($A285,'XI-MARKS-DB'!$A$1:$BY$184,26),"")</f>
        <v/>
      </c>
      <c r="K285" s="104"/>
      <c r="L285" s="104"/>
      <c r="M285" s="104" t="str">
        <f>IFERROR(VLOOKUP($A285,'XI-MARKS-DB'!$A$1:$BY$184,36),"")</f>
        <v/>
      </c>
      <c r="N285" s="104"/>
      <c r="O285" s="104"/>
      <c r="P285" s="104" t="str">
        <f>IFERROR(VLOOKUP($A285,'XI-MARKS-DB'!$A$1:$BY$184,46),"")</f>
        <v/>
      </c>
      <c r="Q285" s="104"/>
      <c r="R285" s="104"/>
      <c r="S285" s="104" t="str">
        <f>IFERROR(IF((VLOOKUP($A285,'XI-MARKS-DB'!$A$1:$BY$184,56))=0,"",VLOOKUP($A285,'XI-MARKS-DB'!$A$1:$BY$184,56)),"")</f>
        <v/>
      </c>
      <c r="T285" s="104"/>
      <c r="U285" s="104"/>
      <c r="V285" s="103" t="str">
        <f>IFERROR(VLOOKUP($A285,'XI-MARKS-DB'!$A$1:$BY$184,66),"")</f>
        <v/>
      </c>
      <c r="W285" s="103" t="str">
        <f>IFERROR(VLOOKUP($A285,'XI-MARKS-DB'!$A$1:$BY$184,69),"")</f>
        <v/>
      </c>
    </row>
    <row r="286" spans="1:23" x14ac:dyDescent="0.3">
      <c r="A286" s="103"/>
      <c r="B286" s="103"/>
      <c r="C286" s="46" t="str">
        <f>IFERROR(VLOOKUP($A285,'XI-MARKS-DB'!$A$1:$BY$184,4),"")</f>
        <v/>
      </c>
      <c r="D286" s="46" t="str">
        <f>IFERROR(VLOOKUP($A285,'XI-MARKS-DB'!$A$1:$BY$184,10),"")</f>
        <v/>
      </c>
      <c r="E286" s="46" t="str">
        <f>IFERROR(VLOOKUP($A285,'XI-MARKS-DB'!$A$1:$BY$184,12),"")</f>
        <v/>
      </c>
      <c r="F286" s="46" t="str">
        <f>IFERROR(VLOOKUP($A285,'XI-MARKS-DB'!$A$1:$BY$184,14),"")</f>
        <v/>
      </c>
      <c r="G286" s="46" t="str">
        <f>IFERROR(VLOOKUP($A285,'XI-MARKS-DB'!$A$1:$BY$184,19),"")</f>
        <v/>
      </c>
      <c r="H286" s="46" t="str">
        <f>IFERROR(VLOOKUP($A285,'XI-MARKS-DB'!$A$1:$BY$184,21),"")</f>
        <v/>
      </c>
      <c r="I286" s="46" t="str">
        <f>IFERROR(VLOOKUP($A285,'XI-MARKS-DB'!$A$1:$BY$184,23),"")</f>
        <v/>
      </c>
      <c r="J286" s="46" t="str">
        <f>IFERROR(VLOOKUP($A285,'XI-MARKS-DB'!$A$1:$BY$184,29),"")</f>
        <v/>
      </c>
      <c r="K286" s="46" t="str">
        <f>IFERROR(VLOOKUP($A285,'XI-MARKS-DB'!$A$1:$BY$184,31),"")</f>
        <v/>
      </c>
      <c r="L286" s="46" t="str">
        <f>IFERROR(VLOOKUP($A285,'XI-MARKS-DB'!$A$1:$BY$184,33),"")</f>
        <v/>
      </c>
      <c r="M286" s="46" t="str">
        <f>IFERROR(VLOOKUP($A285,'XI-MARKS-DB'!$A$1:$BY$184,39),"")</f>
        <v/>
      </c>
      <c r="N286" s="46" t="str">
        <f>IFERROR(VLOOKUP($A285,'XI-MARKS-DB'!$A$1:$BY$184,41),"")</f>
        <v/>
      </c>
      <c r="O286" s="46" t="str">
        <f>IFERROR(VLOOKUP($A285,'XI-MARKS-DB'!$A$1:$BY$184,43),"")</f>
        <v/>
      </c>
      <c r="P286" s="46" t="str">
        <f>IFERROR(VLOOKUP($A285,'XI-MARKS-DB'!$A$1:$BY$184,49),"")</f>
        <v/>
      </c>
      <c r="Q286" s="46" t="str">
        <f>IFERROR(VLOOKUP($A285,'XI-MARKS-DB'!$A$1:$BY$184,51),"")</f>
        <v/>
      </c>
      <c r="R286" s="46" t="str">
        <f>IFERROR(VLOOKUP($A285,'XI-MARKS-DB'!$A$1:$BY$184,53),"")</f>
        <v/>
      </c>
      <c r="S286" s="46" t="str">
        <f>IFERROR(IF((VLOOKUP($A285,'XI-MARKS-DB'!$A$1:$BY$184,59))=0,"",VLOOKUP($A285,'XI-MARKS-DB'!$A$1:$BY$184,59)),"")</f>
        <v/>
      </c>
      <c r="T286" s="46" t="str">
        <f>IFERROR(IF((VLOOKUP($A285,'XI-MARKS-DB'!$A$1:$BY$184,61))=0,"",VLOOKUP($A285,'XI-MARKS-DB'!$A$1:$BY$184,61)),"")</f>
        <v/>
      </c>
      <c r="U286" s="46" t="str">
        <f>IFERROR(VLOOKUP($A285,'XI-MARKS-DB'!$A$1:$BY$184,63),"")</f>
        <v/>
      </c>
      <c r="V286" s="103"/>
      <c r="W286" s="103"/>
    </row>
    <row r="287" spans="1:23" x14ac:dyDescent="0.3">
      <c r="A287" s="103" t="str">
        <f>IF(COUNTA('XI-MARKS-DB'!$C$3:$C$277)&gt;A285,A285+1,"")</f>
        <v/>
      </c>
      <c r="B287" s="103" t="str">
        <f>IFERROR(VLOOKUP($A287,'XI-MARKS-DB'!$A$1:$BY$184,3)&amp;" ("&amp;VLOOKUP($A287,'XI-MARKS-DB'!$A$1:$BY$184,2)&amp;")","")</f>
        <v/>
      </c>
      <c r="C287" s="46" t="str">
        <f>IFERROR(VLOOKUP($A287,'XI-MARKS-DB'!$A$1:$BY$184,7),"")</f>
        <v/>
      </c>
      <c r="D287" s="104" t="str">
        <f t="shared" ref="D287" si="282">IF($D288="","",$F$1)</f>
        <v/>
      </c>
      <c r="E287" s="104"/>
      <c r="F287" s="104"/>
      <c r="G287" s="104" t="str">
        <f t="shared" ref="G287" si="283">IF($G288="","",$I$1)</f>
        <v/>
      </c>
      <c r="H287" s="104"/>
      <c r="I287" s="104"/>
      <c r="J287" s="104" t="str">
        <f>IFERROR(VLOOKUP($A287,'XI-MARKS-DB'!$A$1:$BY$184,26),"")</f>
        <v/>
      </c>
      <c r="K287" s="104"/>
      <c r="L287" s="104"/>
      <c r="M287" s="104" t="str">
        <f>IFERROR(VLOOKUP($A287,'XI-MARKS-DB'!$A$1:$BY$184,36),"")</f>
        <v/>
      </c>
      <c r="N287" s="104"/>
      <c r="O287" s="104"/>
      <c r="P287" s="104" t="str">
        <f>IFERROR(VLOOKUP($A287,'XI-MARKS-DB'!$A$1:$BY$184,46),"")</f>
        <v/>
      </c>
      <c r="Q287" s="104"/>
      <c r="R287" s="104"/>
      <c r="S287" s="104" t="str">
        <f>IFERROR(IF((VLOOKUP($A287,'XI-MARKS-DB'!$A$1:$BY$184,56))=0,"",VLOOKUP($A287,'XI-MARKS-DB'!$A$1:$BY$184,56)),"")</f>
        <v/>
      </c>
      <c r="T287" s="104"/>
      <c r="U287" s="104"/>
      <c r="V287" s="103" t="str">
        <f>IFERROR(VLOOKUP($A287,'XI-MARKS-DB'!$A$1:$BY$184,66),"")</f>
        <v/>
      </c>
      <c r="W287" s="103" t="str">
        <f>IFERROR(VLOOKUP($A287,'XI-MARKS-DB'!$A$1:$BY$184,69),"")</f>
        <v/>
      </c>
    </row>
    <row r="288" spans="1:23" x14ac:dyDescent="0.3">
      <c r="A288" s="103"/>
      <c r="B288" s="103"/>
      <c r="C288" s="46" t="str">
        <f>IFERROR(VLOOKUP($A287,'XI-MARKS-DB'!$A$1:$BY$184,4),"")</f>
        <v/>
      </c>
      <c r="D288" s="46" t="str">
        <f>IFERROR(VLOOKUP($A287,'XI-MARKS-DB'!$A$1:$BY$184,10),"")</f>
        <v/>
      </c>
      <c r="E288" s="46" t="str">
        <f>IFERROR(VLOOKUP($A287,'XI-MARKS-DB'!$A$1:$BY$184,12),"")</f>
        <v/>
      </c>
      <c r="F288" s="46" t="str">
        <f>IFERROR(VLOOKUP($A287,'XI-MARKS-DB'!$A$1:$BY$184,14),"")</f>
        <v/>
      </c>
      <c r="G288" s="46" t="str">
        <f>IFERROR(VLOOKUP($A287,'XI-MARKS-DB'!$A$1:$BY$184,19),"")</f>
        <v/>
      </c>
      <c r="H288" s="46" t="str">
        <f>IFERROR(VLOOKUP($A287,'XI-MARKS-DB'!$A$1:$BY$184,21),"")</f>
        <v/>
      </c>
      <c r="I288" s="46" t="str">
        <f>IFERROR(VLOOKUP($A287,'XI-MARKS-DB'!$A$1:$BY$184,23),"")</f>
        <v/>
      </c>
      <c r="J288" s="46" t="str">
        <f>IFERROR(VLOOKUP($A287,'XI-MARKS-DB'!$A$1:$BY$184,29),"")</f>
        <v/>
      </c>
      <c r="K288" s="46" t="str">
        <f>IFERROR(VLOOKUP($A287,'XI-MARKS-DB'!$A$1:$BY$184,31),"")</f>
        <v/>
      </c>
      <c r="L288" s="46" t="str">
        <f>IFERROR(VLOOKUP($A287,'XI-MARKS-DB'!$A$1:$BY$184,33),"")</f>
        <v/>
      </c>
      <c r="M288" s="46" t="str">
        <f>IFERROR(VLOOKUP($A287,'XI-MARKS-DB'!$A$1:$BY$184,39),"")</f>
        <v/>
      </c>
      <c r="N288" s="46" t="str">
        <f>IFERROR(VLOOKUP($A287,'XI-MARKS-DB'!$A$1:$BY$184,41),"")</f>
        <v/>
      </c>
      <c r="O288" s="46" t="str">
        <f>IFERROR(VLOOKUP($A287,'XI-MARKS-DB'!$A$1:$BY$184,43),"")</f>
        <v/>
      </c>
      <c r="P288" s="46" t="str">
        <f>IFERROR(VLOOKUP($A287,'XI-MARKS-DB'!$A$1:$BY$184,49),"")</f>
        <v/>
      </c>
      <c r="Q288" s="46" t="str">
        <f>IFERROR(VLOOKUP($A287,'XI-MARKS-DB'!$A$1:$BY$184,51),"")</f>
        <v/>
      </c>
      <c r="R288" s="46" t="str">
        <f>IFERROR(VLOOKUP($A287,'XI-MARKS-DB'!$A$1:$BY$184,53),"")</f>
        <v/>
      </c>
      <c r="S288" s="46" t="str">
        <f>IFERROR(IF((VLOOKUP($A287,'XI-MARKS-DB'!$A$1:$BY$184,59))=0,"",VLOOKUP($A287,'XI-MARKS-DB'!$A$1:$BY$184,59)),"")</f>
        <v/>
      </c>
      <c r="T288" s="46" t="str">
        <f>IFERROR(IF((VLOOKUP($A287,'XI-MARKS-DB'!$A$1:$BY$184,61))=0,"",VLOOKUP($A287,'XI-MARKS-DB'!$A$1:$BY$184,61)),"")</f>
        <v/>
      </c>
      <c r="U288" s="46" t="str">
        <f>IFERROR(VLOOKUP($A287,'XI-MARKS-DB'!$A$1:$BY$184,63),"")</f>
        <v/>
      </c>
      <c r="V288" s="103"/>
      <c r="W288" s="103"/>
    </row>
    <row r="289" spans="1:23" x14ac:dyDescent="0.3">
      <c r="A289" s="103" t="str">
        <f>IF(COUNTA('XI-MARKS-DB'!$C$3:$C$277)&gt;A287,A287+1,"")</f>
        <v/>
      </c>
      <c r="B289" s="103" t="str">
        <f>IFERROR(VLOOKUP($A289,'XI-MARKS-DB'!$A$1:$BY$184,3)&amp;" ("&amp;VLOOKUP($A289,'XI-MARKS-DB'!$A$1:$BY$184,2)&amp;")","")</f>
        <v/>
      </c>
      <c r="C289" s="46" t="str">
        <f>IFERROR(VLOOKUP($A289,'XI-MARKS-DB'!$A$1:$BY$184,7),"")</f>
        <v/>
      </c>
      <c r="D289" s="104" t="str">
        <f t="shared" ref="D289" si="284">IF($D290="","",$F$1)</f>
        <v/>
      </c>
      <c r="E289" s="104"/>
      <c r="F289" s="104"/>
      <c r="G289" s="104" t="str">
        <f t="shared" ref="G289" si="285">IF($G290="","",$I$1)</f>
        <v/>
      </c>
      <c r="H289" s="104"/>
      <c r="I289" s="104"/>
      <c r="J289" s="104" t="str">
        <f>IFERROR(VLOOKUP($A289,'XI-MARKS-DB'!$A$1:$BY$184,26),"")</f>
        <v/>
      </c>
      <c r="K289" s="104"/>
      <c r="L289" s="104"/>
      <c r="M289" s="104" t="str">
        <f>IFERROR(VLOOKUP($A289,'XI-MARKS-DB'!$A$1:$BY$184,36),"")</f>
        <v/>
      </c>
      <c r="N289" s="104"/>
      <c r="O289" s="104"/>
      <c r="P289" s="104" t="str">
        <f>IFERROR(VLOOKUP($A289,'XI-MARKS-DB'!$A$1:$BY$184,46),"")</f>
        <v/>
      </c>
      <c r="Q289" s="104"/>
      <c r="R289" s="104"/>
      <c r="S289" s="104" t="str">
        <f>IFERROR(IF((VLOOKUP($A289,'XI-MARKS-DB'!$A$1:$BY$184,56))=0,"",VLOOKUP($A289,'XI-MARKS-DB'!$A$1:$BY$184,56)),"")</f>
        <v/>
      </c>
      <c r="T289" s="104"/>
      <c r="U289" s="104"/>
      <c r="V289" s="103" t="str">
        <f>IFERROR(VLOOKUP($A289,'XI-MARKS-DB'!$A$1:$BY$184,66),"")</f>
        <v/>
      </c>
      <c r="W289" s="103" t="str">
        <f>IFERROR(VLOOKUP($A289,'XI-MARKS-DB'!$A$1:$BY$184,69),"")</f>
        <v/>
      </c>
    </row>
    <row r="290" spans="1:23" x14ac:dyDescent="0.3">
      <c r="A290" s="103"/>
      <c r="B290" s="103"/>
      <c r="C290" s="46" t="str">
        <f>IFERROR(VLOOKUP($A289,'XI-MARKS-DB'!$A$1:$BY$184,4),"")</f>
        <v/>
      </c>
      <c r="D290" s="46" t="str">
        <f>IFERROR(VLOOKUP($A289,'XI-MARKS-DB'!$A$1:$BY$184,10),"")</f>
        <v/>
      </c>
      <c r="E290" s="46" t="str">
        <f>IFERROR(VLOOKUP($A289,'XI-MARKS-DB'!$A$1:$BY$184,12),"")</f>
        <v/>
      </c>
      <c r="F290" s="46" t="str">
        <f>IFERROR(VLOOKUP($A289,'XI-MARKS-DB'!$A$1:$BY$184,14),"")</f>
        <v/>
      </c>
      <c r="G290" s="46" t="str">
        <f>IFERROR(VLOOKUP($A289,'XI-MARKS-DB'!$A$1:$BY$184,19),"")</f>
        <v/>
      </c>
      <c r="H290" s="46" t="str">
        <f>IFERROR(VLOOKUP($A289,'XI-MARKS-DB'!$A$1:$BY$184,21),"")</f>
        <v/>
      </c>
      <c r="I290" s="46" t="str">
        <f>IFERROR(VLOOKUP($A289,'XI-MARKS-DB'!$A$1:$BY$184,23),"")</f>
        <v/>
      </c>
      <c r="J290" s="46" t="str">
        <f>IFERROR(VLOOKUP($A289,'XI-MARKS-DB'!$A$1:$BY$184,29),"")</f>
        <v/>
      </c>
      <c r="K290" s="46" t="str">
        <f>IFERROR(VLOOKUP($A289,'XI-MARKS-DB'!$A$1:$BY$184,31),"")</f>
        <v/>
      </c>
      <c r="L290" s="46" t="str">
        <f>IFERROR(VLOOKUP($A289,'XI-MARKS-DB'!$A$1:$BY$184,33),"")</f>
        <v/>
      </c>
      <c r="M290" s="46" t="str">
        <f>IFERROR(VLOOKUP($A289,'XI-MARKS-DB'!$A$1:$BY$184,39),"")</f>
        <v/>
      </c>
      <c r="N290" s="46" t="str">
        <f>IFERROR(VLOOKUP($A289,'XI-MARKS-DB'!$A$1:$BY$184,41),"")</f>
        <v/>
      </c>
      <c r="O290" s="46" t="str">
        <f>IFERROR(VLOOKUP($A289,'XI-MARKS-DB'!$A$1:$BY$184,43),"")</f>
        <v/>
      </c>
      <c r="P290" s="46" t="str">
        <f>IFERROR(VLOOKUP($A289,'XI-MARKS-DB'!$A$1:$BY$184,49),"")</f>
        <v/>
      </c>
      <c r="Q290" s="46" t="str">
        <f>IFERROR(VLOOKUP($A289,'XI-MARKS-DB'!$A$1:$BY$184,51),"")</f>
        <v/>
      </c>
      <c r="R290" s="46" t="str">
        <f>IFERROR(VLOOKUP($A289,'XI-MARKS-DB'!$A$1:$BY$184,53),"")</f>
        <v/>
      </c>
      <c r="S290" s="46" t="str">
        <f>IFERROR(IF((VLOOKUP($A289,'XI-MARKS-DB'!$A$1:$BY$184,59))=0,"",VLOOKUP($A289,'XI-MARKS-DB'!$A$1:$BY$184,59)),"")</f>
        <v/>
      </c>
      <c r="T290" s="46" t="str">
        <f>IFERROR(IF((VLOOKUP($A289,'XI-MARKS-DB'!$A$1:$BY$184,61))=0,"",VLOOKUP($A289,'XI-MARKS-DB'!$A$1:$BY$184,61)),"")</f>
        <v/>
      </c>
      <c r="U290" s="46" t="str">
        <f>IFERROR(VLOOKUP($A289,'XI-MARKS-DB'!$A$1:$BY$184,63),"")</f>
        <v/>
      </c>
      <c r="V290" s="103"/>
      <c r="W290" s="103"/>
    </row>
    <row r="291" spans="1:23" x14ac:dyDescent="0.3">
      <c r="A291" s="103" t="str">
        <f>IF(COUNTA('XI-MARKS-DB'!$C$3:$C$277)&gt;A289,A289+1,"")</f>
        <v/>
      </c>
      <c r="B291" s="103" t="str">
        <f>IFERROR(VLOOKUP($A291,'XI-MARKS-DB'!$A$1:$BY$184,3)&amp;" ("&amp;VLOOKUP($A291,'XI-MARKS-DB'!$A$1:$BY$184,2)&amp;")","")</f>
        <v/>
      </c>
      <c r="C291" s="46" t="str">
        <f>IFERROR(VLOOKUP($A291,'XI-MARKS-DB'!$A$1:$BY$184,7),"")</f>
        <v/>
      </c>
      <c r="D291" s="104" t="str">
        <f t="shared" ref="D291" si="286">IF($D292="","",$F$1)</f>
        <v/>
      </c>
      <c r="E291" s="104"/>
      <c r="F291" s="104"/>
      <c r="G291" s="104" t="str">
        <f t="shared" ref="G291" si="287">IF($G292="","",$I$1)</f>
        <v/>
      </c>
      <c r="H291" s="104"/>
      <c r="I291" s="104"/>
      <c r="J291" s="104" t="str">
        <f>IFERROR(VLOOKUP($A291,'XI-MARKS-DB'!$A$1:$BY$184,26),"")</f>
        <v/>
      </c>
      <c r="K291" s="104"/>
      <c r="L291" s="104"/>
      <c r="M291" s="104" t="str">
        <f>IFERROR(VLOOKUP($A291,'XI-MARKS-DB'!$A$1:$BY$184,36),"")</f>
        <v/>
      </c>
      <c r="N291" s="104"/>
      <c r="O291" s="104"/>
      <c r="P291" s="104" t="str">
        <f>IFERROR(VLOOKUP($A291,'XI-MARKS-DB'!$A$1:$BY$184,46),"")</f>
        <v/>
      </c>
      <c r="Q291" s="104"/>
      <c r="R291" s="104"/>
      <c r="S291" s="104" t="str">
        <f>IFERROR(IF((VLOOKUP($A291,'XI-MARKS-DB'!$A$1:$BY$184,56))=0,"",VLOOKUP($A291,'XI-MARKS-DB'!$A$1:$BY$184,56)),"")</f>
        <v/>
      </c>
      <c r="T291" s="104"/>
      <c r="U291" s="104"/>
      <c r="V291" s="103" t="str">
        <f>IFERROR(VLOOKUP($A291,'XI-MARKS-DB'!$A$1:$BY$184,66),"")</f>
        <v/>
      </c>
      <c r="W291" s="103" t="str">
        <f>IFERROR(VLOOKUP($A291,'XI-MARKS-DB'!$A$1:$BY$184,69),"")</f>
        <v/>
      </c>
    </row>
    <row r="292" spans="1:23" x14ac:dyDescent="0.3">
      <c r="A292" s="103"/>
      <c r="B292" s="103"/>
      <c r="C292" s="46" t="str">
        <f>IFERROR(VLOOKUP($A291,'XI-MARKS-DB'!$A$1:$BY$184,4),"")</f>
        <v/>
      </c>
      <c r="D292" s="46" t="str">
        <f>IFERROR(VLOOKUP($A291,'XI-MARKS-DB'!$A$1:$BY$184,10),"")</f>
        <v/>
      </c>
      <c r="E292" s="46" t="str">
        <f>IFERROR(VLOOKUP($A291,'XI-MARKS-DB'!$A$1:$BY$184,12),"")</f>
        <v/>
      </c>
      <c r="F292" s="46" t="str">
        <f>IFERROR(VLOOKUP($A291,'XI-MARKS-DB'!$A$1:$BY$184,14),"")</f>
        <v/>
      </c>
      <c r="G292" s="46" t="str">
        <f>IFERROR(VLOOKUP($A291,'XI-MARKS-DB'!$A$1:$BY$184,19),"")</f>
        <v/>
      </c>
      <c r="H292" s="46" t="str">
        <f>IFERROR(VLOOKUP($A291,'XI-MARKS-DB'!$A$1:$BY$184,21),"")</f>
        <v/>
      </c>
      <c r="I292" s="46" t="str">
        <f>IFERROR(VLOOKUP($A291,'XI-MARKS-DB'!$A$1:$BY$184,23),"")</f>
        <v/>
      </c>
      <c r="J292" s="46" t="str">
        <f>IFERROR(VLOOKUP($A291,'XI-MARKS-DB'!$A$1:$BY$184,29),"")</f>
        <v/>
      </c>
      <c r="K292" s="46" t="str">
        <f>IFERROR(VLOOKUP($A291,'XI-MARKS-DB'!$A$1:$BY$184,31),"")</f>
        <v/>
      </c>
      <c r="L292" s="46" t="str">
        <f>IFERROR(VLOOKUP($A291,'XI-MARKS-DB'!$A$1:$BY$184,33),"")</f>
        <v/>
      </c>
      <c r="M292" s="46" t="str">
        <f>IFERROR(VLOOKUP($A291,'XI-MARKS-DB'!$A$1:$BY$184,39),"")</f>
        <v/>
      </c>
      <c r="N292" s="46" t="str">
        <f>IFERROR(VLOOKUP($A291,'XI-MARKS-DB'!$A$1:$BY$184,41),"")</f>
        <v/>
      </c>
      <c r="O292" s="46" t="str">
        <f>IFERROR(VLOOKUP($A291,'XI-MARKS-DB'!$A$1:$BY$184,43),"")</f>
        <v/>
      </c>
      <c r="P292" s="46" t="str">
        <f>IFERROR(VLOOKUP($A291,'XI-MARKS-DB'!$A$1:$BY$184,49),"")</f>
        <v/>
      </c>
      <c r="Q292" s="46" t="str">
        <f>IFERROR(VLOOKUP($A291,'XI-MARKS-DB'!$A$1:$BY$184,51),"")</f>
        <v/>
      </c>
      <c r="R292" s="46" t="str">
        <f>IFERROR(VLOOKUP($A291,'XI-MARKS-DB'!$A$1:$BY$184,53),"")</f>
        <v/>
      </c>
      <c r="S292" s="46" t="str">
        <f>IFERROR(IF((VLOOKUP($A291,'XI-MARKS-DB'!$A$1:$BY$184,59))=0,"",VLOOKUP($A291,'XI-MARKS-DB'!$A$1:$BY$184,59)),"")</f>
        <v/>
      </c>
      <c r="T292" s="46" t="str">
        <f>IFERROR(IF((VLOOKUP($A291,'XI-MARKS-DB'!$A$1:$BY$184,61))=0,"",VLOOKUP($A291,'XI-MARKS-DB'!$A$1:$BY$184,61)),"")</f>
        <v/>
      </c>
      <c r="U292" s="46" t="str">
        <f>IFERROR(VLOOKUP($A291,'XI-MARKS-DB'!$A$1:$BY$184,63),"")</f>
        <v/>
      </c>
      <c r="V292" s="103"/>
      <c r="W292" s="103"/>
    </row>
    <row r="293" spans="1:23" x14ac:dyDescent="0.3">
      <c r="A293" s="103" t="str">
        <f>IF(COUNTA('XI-MARKS-DB'!$C$3:$C$277)&gt;A291,A291+1,"")</f>
        <v/>
      </c>
      <c r="B293" s="103" t="str">
        <f>IFERROR(VLOOKUP($A293,'XI-MARKS-DB'!$A$1:$BY$184,3)&amp;" ("&amp;VLOOKUP($A293,'XI-MARKS-DB'!$A$1:$BY$184,2)&amp;")","")</f>
        <v/>
      </c>
      <c r="C293" s="46" t="str">
        <f>IFERROR(VLOOKUP($A293,'XI-MARKS-DB'!$A$1:$BY$184,7),"")</f>
        <v/>
      </c>
      <c r="D293" s="104" t="str">
        <f t="shared" ref="D293" si="288">IF($D294="","",$F$1)</f>
        <v/>
      </c>
      <c r="E293" s="104"/>
      <c r="F293" s="104"/>
      <c r="G293" s="104" t="str">
        <f t="shared" ref="G293" si="289">IF($G294="","",$I$1)</f>
        <v/>
      </c>
      <c r="H293" s="104"/>
      <c r="I293" s="104"/>
      <c r="J293" s="104" t="str">
        <f>IFERROR(VLOOKUP($A293,'XI-MARKS-DB'!$A$1:$BY$184,26),"")</f>
        <v/>
      </c>
      <c r="K293" s="104"/>
      <c r="L293" s="104"/>
      <c r="M293" s="104" t="str">
        <f>IFERROR(VLOOKUP($A293,'XI-MARKS-DB'!$A$1:$BY$184,36),"")</f>
        <v/>
      </c>
      <c r="N293" s="104"/>
      <c r="O293" s="104"/>
      <c r="P293" s="104" t="str">
        <f>IFERROR(VLOOKUP($A293,'XI-MARKS-DB'!$A$1:$BY$184,46),"")</f>
        <v/>
      </c>
      <c r="Q293" s="104"/>
      <c r="R293" s="104"/>
      <c r="S293" s="104" t="str">
        <f>IFERROR(IF((VLOOKUP($A293,'XI-MARKS-DB'!$A$1:$BY$184,56))=0,"",VLOOKUP($A293,'XI-MARKS-DB'!$A$1:$BY$184,56)),"")</f>
        <v/>
      </c>
      <c r="T293" s="104"/>
      <c r="U293" s="104"/>
      <c r="V293" s="103" t="str">
        <f>IFERROR(VLOOKUP($A293,'XI-MARKS-DB'!$A$1:$BY$184,66),"")</f>
        <v/>
      </c>
      <c r="W293" s="103" t="str">
        <f>IFERROR(VLOOKUP($A293,'XI-MARKS-DB'!$A$1:$BY$184,69),"")</f>
        <v/>
      </c>
    </row>
    <row r="294" spans="1:23" x14ac:dyDescent="0.3">
      <c r="A294" s="103"/>
      <c r="B294" s="103"/>
      <c r="C294" s="46" t="str">
        <f>IFERROR(VLOOKUP($A293,'XI-MARKS-DB'!$A$1:$BY$184,4),"")</f>
        <v/>
      </c>
      <c r="D294" s="46" t="str">
        <f>IFERROR(VLOOKUP($A293,'XI-MARKS-DB'!$A$1:$BY$184,10),"")</f>
        <v/>
      </c>
      <c r="E294" s="46" t="str">
        <f>IFERROR(VLOOKUP($A293,'XI-MARKS-DB'!$A$1:$BY$184,12),"")</f>
        <v/>
      </c>
      <c r="F294" s="46" t="str">
        <f>IFERROR(VLOOKUP($A293,'XI-MARKS-DB'!$A$1:$BY$184,14),"")</f>
        <v/>
      </c>
      <c r="G294" s="46" t="str">
        <f>IFERROR(VLOOKUP($A293,'XI-MARKS-DB'!$A$1:$BY$184,19),"")</f>
        <v/>
      </c>
      <c r="H294" s="46" t="str">
        <f>IFERROR(VLOOKUP($A293,'XI-MARKS-DB'!$A$1:$BY$184,21),"")</f>
        <v/>
      </c>
      <c r="I294" s="46" t="str">
        <f>IFERROR(VLOOKUP($A293,'XI-MARKS-DB'!$A$1:$BY$184,23),"")</f>
        <v/>
      </c>
      <c r="J294" s="46" t="str">
        <f>IFERROR(VLOOKUP($A293,'XI-MARKS-DB'!$A$1:$BY$184,29),"")</f>
        <v/>
      </c>
      <c r="K294" s="46" t="str">
        <f>IFERROR(VLOOKUP($A293,'XI-MARKS-DB'!$A$1:$BY$184,31),"")</f>
        <v/>
      </c>
      <c r="L294" s="46" t="str">
        <f>IFERROR(VLOOKUP($A293,'XI-MARKS-DB'!$A$1:$BY$184,33),"")</f>
        <v/>
      </c>
      <c r="M294" s="46" t="str">
        <f>IFERROR(VLOOKUP($A293,'XI-MARKS-DB'!$A$1:$BY$184,39),"")</f>
        <v/>
      </c>
      <c r="N294" s="46" t="str">
        <f>IFERROR(VLOOKUP($A293,'XI-MARKS-DB'!$A$1:$BY$184,41),"")</f>
        <v/>
      </c>
      <c r="O294" s="46" t="str">
        <f>IFERROR(VLOOKUP($A293,'XI-MARKS-DB'!$A$1:$BY$184,43),"")</f>
        <v/>
      </c>
      <c r="P294" s="46" t="str">
        <f>IFERROR(VLOOKUP($A293,'XI-MARKS-DB'!$A$1:$BY$184,49),"")</f>
        <v/>
      </c>
      <c r="Q294" s="46" t="str">
        <f>IFERROR(VLOOKUP($A293,'XI-MARKS-DB'!$A$1:$BY$184,51),"")</f>
        <v/>
      </c>
      <c r="R294" s="46" t="str">
        <f>IFERROR(VLOOKUP($A293,'XI-MARKS-DB'!$A$1:$BY$184,53),"")</f>
        <v/>
      </c>
      <c r="S294" s="46" t="str">
        <f>IFERROR(IF((VLOOKUP($A293,'XI-MARKS-DB'!$A$1:$BY$184,59))=0,"",VLOOKUP($A293,'XI-MARKS-DB'!$A$1:$BY$184,59)),"")</f>
        <v/>
      </c>
      <c r="T294" s="46" t="str">
        <f>IFERROR(IF((VLOOKUP($A293,'XI-MARKS-DB'!$A$1:$BY$184,61))=0,"",VLOOKUP($A293,'XI-MARKS-DB'!$A$1:$BY$184,61)),"")</f>
        <v/>
      </c>
      <c r="U294" s="46" t="str">
        <f>IFERROR(VLOOKUP($A293,'XI-MARKS-DB'!$A$1:$BY$184,63),"")</f>
        <v/>
      </c>
      <c r="V294" s="103"/>
      <c r="W294" s="103"/>
    </row>
    <row r="295" spans="1:23" x14ac:dyDescent="0.3">
      <c r="A295" s="103" t="str">
        <f>IF(COUNTA('XI-MARKS-DB'!$C$3:$C$277)&gt;A293,A293+1,"")</f>
        <v/>
      </c>
      <c r="B295" s="103" t="str">
        <f>IFERROR(VLOOKUP($A295,'XI-MARKS-DB'!$A$1:$BY$184,3)&amp;" ("&amp;VLOOKUP($A295,'XI-MARKS-DB'!$A$1:$BY$184,2)&amp;")","")</f>
        <v/>
      </c>
      <c r="C295" s="46" t="str">
        <f>IFERROR(VLOOKUP($A295,'XI-MARKS-DB'!$A$1:$BY$184,7),"")</f>
        <v/>
      </c>
      <c r="D295" s="104" t="str">
        <f t="shared" ref="D295" si="290">IF($D296="","",$F$1)</f>
        <v/>
      </c>
      <c r="E295" s="104"/>
      <c r="F295" s="104"/>
      <c r="G295" s="104" t="str">
        <f t="shared" ref="G295" si="291">IF($G296="","",$I$1)</f>
        <v/>
      </c>
      <c r="H295" s="104"/>
      <c r="I295" s="104"/>
      <c r="J295" s="104" t="str">
        <f>IFERROR(VLOOKUP($A295,'XI-MARKS-DB'!$A$1:$BY$184,26),"")</f>
        <v/>
      </c>
      <c r="K295" s="104"/>
      <c r="L295" s="104"/>
      <c r="M295" s="104" t="str">
        <f>IFERROR(VLOOKUP($A295,'XI-MARKS-DB'!$A$1:$BY$184,36),"")</f>
        <v/>
      </c>
      <c r="N295" s="104"/>
      <c r="O295" s="104"/>
      <c r="P295" s="104" t="str">
        <f>IFERROR(VLOOKUP($A295,'XI-MARKS-DB'!$A$1:$BY$184,46),"")</f>
        <v/>
      </c>
      <c r="Q295" s="104"/>
      <c r="R295" s="104"/>
      <c r="S295" s="104" t="str">
        <f>IFERROR(IF((VLOOKUP($A295,'XI-MARKS-DB'!$A$1:$BY$184,56))=0,"",VLOOKUP($A295,'XI-MARKS-DB'!$A$1:$BY$184,56)),"")</f>
        <v/>
      </c>
      <c r="T295" s="104"/>
      <c r="U295" s="104"/>
      <c r="V295" s="103" t="str">
        <f>IFERROR(VLOOKUP($A295,'XI-MARKS-DB'!$A$1:$BY$184,66),"")</f>
        <v/>
      </c>
      <c r="W295" s="103" t="str">
        <f>IFERROR(VLOOKUP($A295,'XI-MARKS-DB'!$A$1:$BY$184,69),"")</f>
        <v/>
      </c>
    </row>
    <row r="296" spans="1:23" x14ac:dyDescent="0.3">
      <c r="A296" s="103"/>
      <c r="B296" s="103"/>
      <c r="C296" s="46" t="str">
        <f>IFERROR(VLOOKUP($A295,'XI-MARKS-DB'!$A$1:$BY$184,4),"")</f>
        <v/>
      </c>
      <c r="D296" s="46" t="str">
        <f>IFERROR(VLOOKUP($A295,'XI-MARKS-DB'!$A$1:$BY$184,10),"")</f>
        <v/>
      </c>
      <c r="E296" s="46" t="str">
        <f>IFERROR(VLOOKUP($A295,'XI-MARKS-DB'!$A$1:$BY$184,12),"")</f>
        <v/>
      </c>
      <c r="F296" s="46" t="str">
        <f>IFERROR(VLOOKUP($A295,'XI-MARKS-DB'!$A$1:$BY$184,14),"")</f>
        <v/>
      </c>
      <c r="G296" s="46" t="str">
        <f>IFERROR(VLOOKUP($A295,'XI-MARKS-DB'!$A$1:$BY$184,19),"")</f>
        <v/>
      </c>
      <c r="H296" s="46" t="str">
        <f>IFERROR(VLOOKUP($A295,'XI-MARKS-DB'!$A$1:$BY$184,21),"")</f>
        <v/>
      </c>
      <c r="I296" s="46" t="str">
        <f>IFERROR(VLOOKUP($A295,'XI-MARKS-DB'!$A$1:$BY$184,23),"")</f>
        <v/>
      </c>
      <c r="J296" s="46" t="str">
        <f>IFERROR(VLOOKUP($A295,'XI-MARKS-DB'!$A$1:$BY$184,29),"")</f>
        <v/>
      </c>
      <c r="K296" s="46" t="str">
        <f>IFERROR(VLOOKUP($A295,'XI-MARKS-DB'!$A$1:$BY$184,31),"")</f>
        <v/>
      </c>
      <c r="L296" s="46" t="str">
        <f>IFERROR(VLOOKUP($A295,'XI-MARKS-DB'!$A$1:$BY$184,33),"")</f>
        <v/>
      </c>
      <c r="M296" s="46" t="str">
        <f>IFERROR(VLOOKUP($A295,'XI-MARKS-DB'!$A$1:$BY$184,39),"")</f>
        <v/>
      </c>
      <c r="N296" s="46" t="str">
        <f>IFERROR(VLOOKUP($A295,'XI-MARKS-DB'!$A$1:$BY$184,41),"")</f>
        <v/>
      </c>
      <c r="O296" s="46" t="str">
        <f>IFERROR(VLOOKUP($A295,'XI-MARKS-DB'!$A$1:$BY$184,43),"")</f>
        <v/>
      </c>
      <c r="P296" s="46" t="str">
        <f>IFERROR(VLOOKUP($A295,'XI-MARKS-DB'!$A$1:$BY$184,49),"")</f>
        <v/>
      </c>
      <c r="Q296" s="46" t="str">
        <f>IFERROR(VLOOKUP($A295,'XI-MARKS-DB'!$A$1:$BY$184,51),"")</f>
        <v/>
      </c>
      <c r="R296" s="46" t="str">
        <f>IFERROR(VLOOKUP($A295,'XI-MARKS-DB'!$A$1:$BY$184,53),"")</f>
        <v/>
      </c>
      <c r="S296" s="46" t="str">
        <f>IFERROR(IF((VLOOKUP($A295,'XI-MARKS-DB'!$A$1:$BY$184,59))=0,"",VLOOKUP($A295,'XI-MARKS-DB'!$A$1:$BY$184,59)),"")</f>
        <v/>
      </c>
      <c r="T296" s="46" t="str">
        <f>IFERROR(IF((VLOOKUP($A295,'XI-MARKS-DB'!$A$1:$BY$184,61))=0,"",VLOOKUP($A295,'XI-MARKS-DB'!$A$1:$BY$184,61)),"")</f>
        <v/>
      </c>
      <c r="U296" s="46" t="str">
        <f>IFERROR(VLOOKUP($A295,'XI-MARKS-DB'!$A$1:$BY$184,63),"")</f>
        <v/>
      </c>
      <c r="V296" s="103"/>
      <c r="W296" s="103"/>
    </row>
    <row r="297" spans="1:23" x14ac:dyDescent="0.3">
      <c r="A297" s="103" t="str">
        <f>IF(COUNTA('XI-MARKS-DB'!$C$3:$C$277)&gt;A295,A295+1,"")</f>
        <v/>
      </c>
      <c r="B297" s="103" t="str">
        <f>IFERROR(VLOOKUP($A297,'XI-MARKS-DB'!$A$1:$BY$184,3)&amp;" ("&amp;VLOOKUP($A297,'XI-MARKS-DB'!$A$1:$BY$184,2)&amp;")","")</f>
        <v/>
      </c>
      <c r="C297" s="46" t="str">
        <f>IFERROR(VLOOKUP($A297,'XI-MARKS-DB'!$A$1:$BY$184,7),"")</f>
        <v/>
      </c>
      <c r="D297" s="104" t="str">
        <f t="shared" ref="D297" si="292">IF($D298="","",$F$1)</f>
        <v/>
      </c>
      <c r="E297" s="104"/>
      <c r="F297" s="104"/>
      <c r="G297" s="104" t="str">
        <f t="shared" ref="G297" si="293">IF($G298="","",$I$1)</f>
        <v/>
      </c>
      <c r="H297" s="104"/>
      <c r="I297" s="104"/>
      <c r="J297" s="104" t="str">
        <f>IFERROR(VLOOKUP($A297,'XI-MARKS-DB'!$A$1:$BY$184,26),"")</f>
        <v/>
      </c>
      <c r="K297" s="104"/>
      <c r="L297" s="104"/>
      <c r="M297" s="104" t="str">
        <f>IFERROR(VLOOKUP($A297,'XI-MARKS-DB'!$A$1:$BY$184,36),"")</f>
        <v/>
      </c>
      <c r="N297" s="104"/>
      <c r="O297" s="104"/>
      <c r="P297" s="104" t="str">
        <f>IFERROR(VLOOKUP($A297,'XI-MARKS-DB'!$A$1:$BY$184,46),"")</f>
        <v/>
      </c>
      <c r="Q297" s="104"/>
      <c r="R297" s="104"/>
      <c r="S297" s="104" t="str">
        <f>IFERROR(IF((VLOOKUP($A297,'XI-MARKS-DB'!$A$1:$BY$184,56))=0,"",VLOOKUP($A297,'XI-MARKS-DB'!$A$1:$BY$184,56)),"")</f>
        <v/>
      </c>
      <c r="T297" s="104"/>
      <c r="U297" s="104"/>
      <c r="V297" s="103" t="str">
        <f>IFERROR(VLOOKUP($A297,'XI-MARKS-DB'!$A$1:$BY$184,66),"")</f>
        <v/>
      </c>
      <c r="W297" s="103" t="str">
        <f>IFERROR(VLOOKUP($A297,'XI-MARKS-DB'!$A$1:$BY$184,69),"")</f>
        <v/>
      </c>
    </row>
    <row r="298" spans="1:23" x14ac:dyDescent="0.3">
      <c r="A298" s="103"/>
      <c r="B298" s="103"/>
      <c r="C298" s="46" t="str">
        <f>IFERROR(VLOOKUP($A297,'XI-MARKS-DB'!$A$1:$BY$184,4),"")</f>
        <v/>
      </c>
      <c r="D298" s="46" t="str">
        <f>IFERROR(VLOOKUP($A297,'XI-MARKS-DB'!$A$1:$BY$184,10),"")</f>
        <v/>
      </c>
      <c r="E298" s="46" t="str">
        <f>IFERROR(VLOOKUP($A297,'XI-MARKS-DB'!$A$1:$BY$184,12),"")</f>
        <v/>
      </c>
      <c r="F298" s="46" t="str">
        <f>IFERROR(VLOOKUP($A297,'XI-MARKS-DB'!$A$1:$BY$184,14),"")</f>
        <v/>
      </c>
      <c r="G298" s="46" t="str">
        <f>IFERROR(VLOOKUP($A297,'XI-MARKS-DB'!$A$1:$BY$184,19),"")</f>
        <v/>
      </c>
      <c r="H298" s="46" t="str">
        <f>IFERROR(VLOOKUP($A297,'XI-MARKS-DB'!$A$1:$BY$184,21),"")</f>
        <v/>
      </c>
      <c r="I298" s="46" t="str">
        <f>IFERROR(VLOOKUP($A297,'XI-MARKS-DB'!$A$1:$BY$184,23),"")</f>
        <v/>
      </c>
      <c r="J298" s="46" t="str">
        <f>IFERROR(VLOOKUP($A297,'XI-MARKS-DB'!$A$1:$BY$184,29),"")</f>
        <v/>
      </c>
      <c r="K298" s="46" t="str">
        <f>IFERROR(VLOOKUP($A297,'XI-MARKS-DB'!$A$1:$BY$184,31),"")</f>
        <v/>
      </c>
      <c r="L298" s="46" t="str">
        <f>IFERROR(VLOOKUP($A297,'XI-MARKS-DB'!$A$1:$BY$184,33),"")</f>
        <v/>
      </c>
      <c r="M298" s="46" t="str">
        <f>IFERROR(VLOOKUP($A297,'XI-MARKS-DB'!$A$1:$BY$184,39),"")</f>
        <v/>
      </c>
      <c r="N298" s="46" t="str">
        <f>IFERROR(VLOOKUP($A297,'XI-MARKS-DB'!$A$1:$BY$184,41),"")</f>
        <v/>
      </c>
      <c r="O298" s="46" t="str">
        <f>IFERROR(VLOOKUP($A297,'XI-MARKS-DB'!$A$1:$BY$184,43),"")</f>
        <v/>
      </c>
      <c r="P298" s="46" t="str">
        <f>IFERROR(VLOOKUP($A297,'XI-MARKS-DB'!$A$1:$BY$184,49),"")</f>
        <v/>
      </c>
      <c r="Q298" s="46" t="str">
        <f>IFERROR(VLOOKUP($A297,'XI-MARKS-DB'!$A$1:$BY$184,51),"")</f>
        <v/>
      </c>
      <c r="R298" s="46" t="str">
        <f>IFERROR(VLOOKUP($A297,'XI-MARKS-DB'!$A$1:$BY$184,53),"")</f>
        <v/>
      </c>
      <c r="S298" s="46" t="str">
        <f>IFERROR(IF((VLOOKUP($A297,'XI-MARKS-DB'!$A$1:$BY$184,59))=0,"",VLOOKUP($A297,'XI-MARKS-DB'!$A$1:$BY$184,59)),"")</f>
        <v/>
      </c>
      <c r="T298" s="46" t="str">
        <f>IFERROR(IF((VLOOKUP($A297,'XI-MARKS-DB'!$A$1:$BY$184,61))=0,"",VLOOKUP($A297,'XI-MARKS-DB'!$A$1:$BY$184,61)),"")</f>
        <v/>
      </c>
      <c r="U298" s="46" t="str">
        <f>IFERROR(VLOOKUP($A297,'XI-MARKS-DB'!$A$1:$BY$184,63),"")</f>
        <v/>
      </c>
      <c r="V298" s="103"/>
      <c r="W298" s="103"/>
    </row>
    <row r="299" spans="1:23" x14ac:dyDescent="0.3">
      <c r="A299" s="103" t="str">
        <f>IF(COUNTA('XI-MARKS-DB'!$C$3:$C$277)&gt;A297,A297+1,"")</f>
        <v/>
      </c>
      <c r="B299" s="103" t="str">
        <f>IFERROR(VLOOKUP($A299,'XI-MARKS-DB'!$A$1:$BY$184,3)&amp;" ("&amp;VLOOKUP($A299,'XI-MARKS-DB'!$A$1:$BY$184,2)&amp;")","")</f>
        <v/>
      </c>
      <c r="C299" s="46" t="str">
        <f>IFERROR(VLOOKUP($A299,'XI-MARKS-DB'!$A$1:$BY$184,7),"")</f>
        <v/>
      </c>
      <c r="D299" s="104" t="str">
        <f t="shared" ref="D299" si="294">IF($D300="","",$F$1)</f>
        <v/>
      </c>
      <c r="E299" s="104"/>
      <c r="F299" s="104"/>
      <c r="G299" s="104" t="str">
        <f t="shared" ref="G299" si="295">IF($G300="","",$I$1)</f>
        <v/>
      </c>
      <c r="H299" s="104"/>
      <c r="I299" s="104"/>
      <c r="J299" s="104" t="str">
        <f>IFERROR(VLOOKUP($A299,'XI-MARKS-DB'!$A$1:$BY$184,26),"")</f>
        <v/>
      </c>
      <c r="K299" s="104"/>
      <c r="L299" s="104"/>
      <c r="M299" s="104" t="str">
        <f>IFERROR(VLOOKUP($A299,'XI-MARKS-DB'!$A$1:$BY$184,36),"")</f>
        <v/>
      </c>
      <c r="N299" s="104"/>
      <c r="O299" s="104"/>
      <c r="P299" s="104" t="str">
        <f>IFERROR(VLOOKUP($A299,'XI-MARKS-DB'!$A$1:$BY$184,46),"")</f>
        <v/>
      </c>
      <c r="Q299" s="104"/>
      <c r="R299" s="104"/>
      <c r="S299" s="104" t="str">
        <f>IFERROR(IF((VLOOKUP($A299,'XI-MARKS-DB'!$A$1:$BY$184,56))=0,"",VLOOKUP($A299,'XI-MARKS-DB'!$A$1:$BY$184,56)),"")</f>
        <v/>
      </c>
      <c r="T299" s="104"/>
      <c r="U299" s="104"/>
      <c r="V299" s="103" t="str">
        <f>IFERROR(VLOOKUP($A299,'XI-MARKS-DB'!$A$1:$BY$184,66),"")</f>
        <v/>
      </c>
      <c r="W299" s="103" t="str">
        <f>IFERROR(VLOOKUP($A299,'XI-MARKS-DB'!$A$1:$BY$184,69),"")</f>
        <v/>
      </c>
    </row>
    <row r="300" spans="1:23" x14ac:dyDescent="0.3">
      <c r="A300" s="103"/>
      <c r="B300" s="103"/>
      <c r="C300" s="46" t="str">
        <f>IFERROR(VLOOKUP($A299,'XI-MARKS-DB'!$A$1:$BY$184,4),"")</f>
        <v/>
      </c>
      <c r="D300" s="46" t="str">
        <f>IFERROR(VLOOKUP($A299,'XI-MARKS-DB'!$A$1:$BY$184,10),"")</f>
        <v/>
      </c>
      <c r="E300" s="46" t="str">
        <f>IFERROR(VLOOKUP($A299,'XI-MARKS-DB'!$A$1:$BY$184,12),"")</f>
        <v/>
      </c>
      <c r="F300" s="46" t="str">
        <f>IFERROR(VLOOKUP($A299,'XI-MARKS-DB'!$A$1:$BY$184,14),"")</f>
        <v/>
      </c>
      <c r="G300" s="46" t="str">
        <f>IFERROR(VLOOKUP($A299,'XI-MARKS-DB'!$A$1:$BY$184,19),"")</f>
        <v/>
      </c>
      <c r="H300" s="46" t="str">
        <f>IFERROR(VLOOKUP($A299,'XI-MARKS-DB'!$A$1:$BY$184,21),"")</f>
        <v/>
      </c>
      <c r="I300" s="46" t="str">
        <f>IFERROR(VLOOKUP($A299,'XI-MARKS-DB'!$A$1:$BY$184,23),"")</f>
        <v/>
      </c>
      <c r="J300" s="46" t="str">
        <f>IFERROR(VLOOKUP($A299,'XI-MARKS-DB'!$A$1:$BY$184,29),"")</f>
        <v/>
      </c>
      <c r="K300" s="46" t="str">
        <f>IFERROR(VLOOKUP($A299,'XI-MARKS-DB'!$A$1:$BY$184,31),"")</f>
        <v/>
      </c>
      <c r="L300" s="46" t="str">
        <f>IFERROR(VLOOKUP($A299,'XI-MARKS-DB'!$A$1:$BY$184,33),"")</f>
        <v/>
      </c>
      <c r="M300" s="46" t="str">
        <f>IFERROR(VLOOKUP($A299,'XI-MARKS-DB'!$A$1:$BY$184,39),"")</f>
        <v/>
      </c>
      <c r="N300" s="46" t="str">
        <f>IFERROR(VLOOKUP($A299,'XI-MARKS-DB'!$A$1:$BY$184,41),"")</f>
        <v/>
      </c>
      <c r="O300" s="46" t="str">
        <f>IFERROR(VLOOKUP($A299,'XI-MARKS-DB'!$A$1:$BY$184,43),"")</f>
        <v/>
      </c>
      <c r="P300" s="46" t="str">
        <f>IFERROR(VLOOKUP($A299,'XI-MARKS-DB'!$A$1:$BY$184,49),"")</f>
        <v/>
      </c>
      <c r="Q300" s="46" t="str">
        <f>IFERROR(VLOOKUP($A299,'XI-MARKS-DB'!$A$1:$BY$184,51),"")</f>
        <v/>
      </c>
      <c r="R300" s="46" t="str">
        <f>IFERROR(VLOOKUP($A299,'XI-MARKS-DB'!$A$1:$BY$184,53),"")</f>
        <v/>
      </c>
      <c r="S300" s="46" t="str">
        <f>IFERROR(IF((VLOOKUP($A299,'XI-MARKS-DB'!$A$1:$BY$184,59))=0,"",VLOOKUP($A299,'XI-MARKS-DB'!$A$1:$BY$184,59)),"")</f>
        <v/>
      </c>
      <c r="T300" s="46" t="str">
        <f>IFERROR(IF((VLOOKUP($A299,'XI-MARKS-DB'!$A$1:$BY$184,61))=0,"",VLOOKUP($A299,'XI-MARKS-DB'!$A$1:$BY$184,61)),"")</f>
        <v/>
      </c>
      <c r="U300" s="46" t="str">
        <f>IFERROR(VLOOKUP($A299,'XI-MARKS-DB'!$A$1:$BY$184,63),"")</f>
        <v/>
      </c>
      <c r="V300" s="103"/>
      <c r="W300" s="103"/>
    </row>
    <row r="301" spans="1:23" x14ac:dyDescent="0.3">
      <c r="A301" s="103" t="str">
        <f>IF(COUNTA('XI-MARKS-DB'!$C$3:$C$277)&gt;A299,A299+1,"")</f>
        <v/>
      </c>
      <c r="B301" s="103" t="str">
        <f>IFERROR(VLOOKUP($A301,'XI-MARKS-DB'!$A$1:$BY$184,3)&amp;" ("&amp;VLOOKUP($A301,'XI-MARKS-DB'!$A$1:$BY$184,2)&amp;")","")</f>
        <v/>
      </c>
      <c r="C301" s="46" t="str">
        <f>IFERROR(VLOOKUP($A301,'XI-MARKS-DB'!$A$1:$BY$184,7),"")</f>
        <v/>
      </c>
      <c r="D301" s="104" t="str">
        <f t="shared" ref="D301" si="296">IF($D302="","",$F$1)</f>
        <v/>
      </c>
      <c r="E301" s="104"/>
      <c r="F301" s="104"/>
      <c r="G301" s="104" t="str">
        <f t="shared" ref="G301" si="297">IF($G302="","",$I$1)</f>
        <v/>
      </c>
      <c r="H301" s="104"/>
      <c r="I301" s="104"/>
      <c r="J301" s="104" t="str">
        <f>IFERROR(VLOOKUP($A301,'XI-MARKS-DB'!$A$1:$BY$184,26),"")</f>
        <v/>
      </c>
      <c r="K301" s="104"/>
      <c r="L301" s="104"/>
      <c r="M301" s="104" t="str">
        <f>IFERROR(VLOOKUP($A301,'XI-MARKS-DB'!$A$1:$BY$184,36),"")</f>
        <v/>
      </c>
      <c r="N301" s="104"/>
      <c r="O301" s="104"/>
      <c r="P301" s="104" t="str">
        <f>IFERROR(VLOOKUP($A301,'XI-MARKS-DB'!$A$1:$BY$184,46),"")</f>
        <v/>
      </c>
      <c r="Q301" s="104"/>
      <c r="R301" s="104"/>
      <c r="S301" s="104" t="str">
        <f>IFERROR(IF((VLOOKUP($A301,'XI-MARKS-DB'!$A$1:$BY$184,56))=0,"",VLOOKUP($A301,'XI-MARKS-DB'!$A$1:$BY$184,56)),"")</f>
        <v/>
      </c>
      <c r="T301" s="104"/>
      <c r="U301" s="104"/>
      <c r="V301" s="103" t="str">
        <f>IFERROR(VLOOKUP($A301,'XI-MARKS-DB'!$A$1:$BY$184,66),"")</f>
        <v/>
      </c>
      <c r="W301" s="103" t="str">
        <f>IFERROR(VLOOKUP($A301,'XI-MARKS-DB'!$A$1:$BY$184,69),"")</f>
        <v/>
      </c>
    </row>
    <row r="302" spans="1:23" x14ac:dyDescent="0.3">
      <c r="A302" s="103"/>
      <c r="B302" s="103"/>
      <c r="C302" s="46" t="str">
        <f>IFERROR(VLOOKUP($A301,'XI-MARKS-DB'!$A$1:$BY$184,4),"")</f>
        <v/>
      </c>
      <c r="D302" s="46" t="str">
        <f>IFERROR(VLOOKUP($A301,'XI-MARKS-DB'!$A$1:$BY$184,10),"")</f>
        <v/>
      </c>
      <c r="E302" s="46" t="str">
        <f>IFERROR(VLOOKUP($A301,'XI-MARKS-DB'!$A$1:$BY$184,12),"")</f>
        <v/>
      </c>
      <c r="F302" s="46" t="str">
        <f>IFERROR(VLOOKUP($A301,'XI-MARKS-DB'!$A$1:$BY$184,14),"")</f>
        <v/>
      </c>
      <c r="G302" s="46" t="str">
        <f>IFERROR(VLOOKUP($A301,'XI-MARKS-DB'!$A$1:$BY$184,19),"")</f>
        <v/>
      </c>
      <c r="H302" s="46" t="str">
        <f>IFERROR(VLOOKUP($A301,'XI-MARKS-DB'!$A$1:$BY$184,21),"")</f>
        <v/>
      </c>
      <c r="I302" s="46" t="str">
        <f>IFERROR(VLOOKUP($A301,'XI-MARKS-DB'!$A$1:$BY$184,23),"")</f>
        <v/>
      </c>
      <c r="J302" s="46" t="str">
        <f>IFERROR(VLOOKUP($A301,'XI-MARKS-DB'!$A$1:$BY$184,29),"")</f>
        <v/>
      </c>
      <c r="K302" s="46" t="str">
        <f>IFERROR(VLOOKUP($A301,'XI-MARKS-DB'!$A$1:$BY$184,31),"")</f>
        <v/>
      </c>
      <c r="L302" s="46" t="str">
        <f>IFERROR(VLOOKUP($A301,'XI-MARKS-DB'!$A$1:$BY$184,33),"")</f>
        <v/>
      </c>
      <c r="M302" s="46" t="str">
        <f>IFERROR(VLOOKUP($A301,'XI-MARKS-DB'!$A$1:$BY$184,39),"")</f>
        <v/>
      </c>
      <c r="N302" s="46" t="str">
        <f>IFERROR(VLOOKUP($A301,'XI-MARKS-DB'!$A$1:$BY$184,41),"")</f>
        <v/>
      </c>
      <c r="O302" s="46" t="str">
        <f>IFERROR(VLOOKUP($A301,'XI-MARKS-DB'!$A$1:$BY$184,43),"")</f>
        <v/>
      </c>
      <c r="P302" s="46" t="str">
        <f>IFERROR(VLOOKUP($A301,'XI-MARKS-DB'!$A$1:$BY$184,49),"")</f>
        <v/>
      </c>
      <c r="Q302" s="46" t="str">
        <f>IFERROR(VLOOKUP($A301,'XI-MARKS-DB'!$A$1:$BY$184,51),"")</f>
        <v/>
      </c>
      <c r="R302" s="46" t="str">
        <f>IFERROR(VLOOKUP($A301,'XI-MARKS-DB'!$A$1:$BY$184,53),"")</f>
        <v/>
      </c>
      <c r="S302" s="46" t="str">
        <f>IFERROR(IF((VLOOKUP($A301,'XI-MARKS-DB'!$A$1:$BY$184,59))=0,"",VLOOKUP($A301,'XI-MARKS-DB'!$A$1:$BY$184,59)),"")</f>
        <v/>
      </c>
      <c r="T302" s="46" t="str">
        <f>IFERROR(IF((VLOOKUP($A301,'XI-MARKS-DB'!$A$1:$BY$184,61))=0,"",VLOOKUP($A301,'XI-MARKS-DB'!$A$1:$BY$184,61)),"")</f>
        <v/>
      </c>
      <c r="U302" s="46" t="str">
        <f>IFERROR(VLOOKUP($A301,'XI-MARKS-DB'!$A$1:$BY$184,63),"")</f>
        <v/>
      </c>
      <c r="V302" s="103"/>
      <c r="W302" s="103"/>
    </row>
    <row r="303" spans="1:23" x14ac:dyDescent="0.3">
      <c r="A303" s="103" t="str">
        <f>IF(COUNTA('XI-MARKS-DB'!$C$3:$C$277)&gt;A301,A301+1,"")</f>
        <v/>
      </c>
      <c r="B303" s="103" t="str">
        <f>IFERROR(VLOOKUP($A303,'XI-MARKS-DB'!$A$1:$BY$184,3)&amp;" ("&amp;VLOOKUP($A303,'XI-MARKS-DB'!$A$1:$BY$184,2)&amp;")","")</f>
        <v/>
      </c>
      <c r="C303" s="46" t="str">
        <f>IFERROR(VLOOKUP($A303,'XI-MARKS-DB'!$A$1:$BY$184,7),"")</f>
        <v/>
      </c>
      <c r="D303" s="104" t="str">
        <f t="shared" ref="D303" si="298">IF($D304="","",$F$1)</f>
        <v/>
      </c>
      <c r="E303" s="104"/>
      <c r="F303" s="104"/>
      <c r="G303" s="104" t="str">
        <f t="shared" ref="G303" si="299">IF($G304="","",$I$1)</f>
        <v/>
      </c>
      <c r="H303" s="104"/>
      <c r="I303" s="104"/>
      <c r="J303" s="104" t="str">
        <f>IFERROR(VLOOKUP($A303,'XI-MARKS-DB'!$A$1:$BY$184,26),"")</f>
        <v/>
      </c>
      <c r="K303" s="104"/>
      <c r="L303" s="104"/>
      <c r="M303" s="104" t="str">
        <f>IFERROR(VLOOKUP($A303,'XI-MARKS-DB'!$A$1:$BY$184,36),"")</f>
        <v/>
      </c>
      <c r="N303" s="104"/>
      <c r="O303" s="104"/>
      <c r="P303" s="104" t="str">
        <f>IFERROR(VLOOKUP($A303,'XI-MARKS-DB'!$A$1:$BY$184,46),"")</f>
        <v/>
      </c>
      <c r="Q303" s="104"/>
      <c r="R303" s="104"/>
      <c r="S303" s="104" t="str">
        <f>IFERROR(IF((VLOOKUP($A303,'XI-MARKS-DB'!$A$1:$BY$184,56))=0,"",VLOOKUP($A303,'XI-MARKS-DB'!$A$1:$BY$184,56)),"")</f>
        <v/>
      </c>
      <c r="T303" s="104"/>
      <c r="U303" s="104"/>
      <c r="V303" s="103" t="str">
        <f>IFERROR(VLOOKUP($A303,'XI-MARKS-DB'!$A$1:$BY$184,66),"")</f>
        <v/>
      </c>
      <c r="W303" s="103" t="str">
        <f>IFERROR(VLOOKUP($A303,'XI-MARKS-DB'!$A$1:$BY$184,69),"")</f>
        <v/>
      </c>
    </row>
    <row r="304" spans="1:23" x14ac:dyDescent="0.3">
      <c r="A304" s="103"/>
      <c r="B304" s="103"/>
      <c r="C304" s="46" t="str">
        <f>IFERROR(VLOOKUP($A303,'XI-MARKS-DB'!$A$1:$BY$184,4),"")</f>
        <v/>
      </c>
      <c r="D304" s="46" t="str">
        <f>IFERROR(VLOOKUP($A303,'XI-MARKS-DB'!$A$1:$BY$184,10),"")</f>
        <v/>
      </c>
      <c r="E304" s="46" t="str">
        <f>IFERROR(VLOOKUP($A303,'XI-MARKS-DB'!$A$1:$BY$184,12),"")</f>
        <v/>
      </c>
      <c r="F304" s="46" t="str">
        <f>IFERROR(VLOOKUP($A303,'XI-MARKS-DB'!$A$1:$BY$184,14),"")</f>
        <v/>
      </c>
      <c r="G304" s="46" t="str">
        <f>IFERROR(VLOOKUP($A303,'XI-MARKS-DB'!$A$1:$BY$184,19),"")</f>
        <v/>
      </c>
      <c r="H304" s="46" t="str">
        <f>IFERROR(VLOOKUP($A303,'XI-MARKS-DB'!$A$1:$BY$184,21),"")</f>
        <v/>
      </c>
      <c r="I304" s="46" t="str">
        <f>IFERROR(VLOOKUP($A303,'XI-MARKS-DB'!$A$1:$BY$184,23),"")</f>
        <v/>
      </c>
      <c r="J304" s="46" t="str">
        <f>IFERROR(VLOOKUP($A303,'XI-MARKS-DB'!$A$1:$BY$184,29),"")</f>
        <v/>
      </c>
      <c r="K304" s="46" t="str">
        <f>IFERROR(VLOOKUP($A303,'XI-MARKS-DB'!$A$1:$BY$184,31),"")</f>
        <v/>
      </c>
      <c r="L304" s="46" t="str">
        <f>IFERROR(VLOOKUP($A303,'XI-MARKS-DB'!$A$1:$BY$184,33),"")</f>
        <v/>
      </c>
      <c r="M304" s="46" t="str">
        <f>IFERROR(VLOOKUP($A303,'XI-MARKS-DB'!$A$1:$BY$184,39),"")</f>
        <v/>
      </c>
      <c r="N304" s="46" t="str">
        <f>IFERROR(VLOOKUP($A303,'XI-MARKS-DB'!$A$1:$BY$184,41),"")</f>
        <v/>
      </c>
      <c r="O304" s="46" t="str">
        <f>IFERROR(VLOOKUP($A303,'XI-MARKS-DB'!$A$1:$BY$184,43),"")</f>
        <v/>
      </c>
      <c r="P304" s="46" t="str">
        <f>IFERROR(VLOOKUP($A303,'XI-MARKS-DB'!$A$1:$BY$184,49),"")</f>
        <v/>
      </c>
      <c r="Q304" s="46" t="str">
        <f>IFERROR(VLOOKUP($A303,'XI-MARKS-DB'!$A$1:$BY$184,51),"")</f>
        <v/>
      </c>
      <c r="R304" s="46" t="str">
        <f>IFERROR(VLOOKUP($A303,'XI-MARKS-DB'!$A$1:$BY$184,53),"")</f>
        <v/>
      </c>
      <c r="S304" s="46" t="str">
        <f>IFERROR(IF((VLOOKUP($A303,'XI-MARKS-DB'!$A$1:$BY$184,59))=0,"",VLOOKUP($A303,'XI-MARKS-DB'!$A$1:$BY$184,59)),"")</f>
        <v/>
      </c>
      <c r="T304" s="46" t="str">
        <f>IFERROR(IF((VLOOKUP($A303,'XI-MARKS-DB'!$A$1:$BY$184,61))=0,"",VLOOKUP($A303,'XI-MARKS-DB'!$A$1:$BY$184,61)),"")</f>
        <v/>
      </c>
      <c r="U304" s="46" t="str">
        <f>IFERROR(VLOOKUP($A303,'XI-MARKS-DB'!$A$1:$BY$184,63),"")</f>
        <v/>
      </c>
      <c r="V304" s="103"/>
      <c r="W304" s="103"/>
    </row>
    <row r="305" spans="1:23" x14ac:dyDescent="0.3">
      <c r="A305" s="103" t="str">
        <f>IF(COUNTA('XI-MARKS-DB'!$C$3:$C$277)&gt;A303,A303+1,"")</f>
        <v/>
      </c>
      <c r="B305" s="103" t="str">
        <f>IFERROR(VLOOKUP($A305,'XI-MARKS-DB'!$A$1:$BY$184,3)&amp;" ("&amp;VLOOKUP($A305,'XI-MARKS-DB'!$A$1:$BY$184,2)&amp;")","")</f>
        <v/>
      </c>
      <c r="C305" s="46" t="str">
        <f>IFERROR(VLOOKUP($A305,'XI-MARKS-DB'!$A$1:$BY$184,7),"")</f>
        <v/>
      </c>
      <c r="D305" s="104" t="str">
        <f t="shared" ref="D305" si="300">IF($D306="","",$F$1)</f>
        <v/>
      </c>
      <c r="E305" s="104"/>
      <c r="F305" s="104"/>
      <c r="G305" s="104" t="str">
        <f t="shared" ref="G305" si="301">IF($G306="","",$I$1)</f>
        <v/>
      </c>
      <c r="H305" s="104"/>
      <c r="I305" s="104"/>
      <c r="J305" s="104" t="str">
        <f>IFERROR(VLOOKUP($A305,'XI-MARKS-DB'!$A$1:$BY$184,26),"")</f>
        <v/>
      </c>
      <c r="K305" s="104"/>
      <c r="L305" s="104"/>
      <c r="M305" s="104" t="str">
        <f>IFERROR(VLOOKUP($A305,'XI-MARKS-DB'!$A$1:$BY$184,36),"")</f>
        <v/>
      </c>
      <c r="N305" s="104"/>
      <c r="O305" s="104"/>
      <c r="P305" s="104" t="str">
        <f>IFERROR(VLOOKUP($A305,'XI-MARKS-DB'!$A$1:$BY$184,46),"")</f>
        <v/>
      </c>
      <c r="Q305" s="104"/>
      <c r="R305" s="104"/>
      <c r="S305" s="104" t="str">
        <f>IFERROR(IF((VLOOKUP($A305,'XI-MARKS-DB'!$A$1:$BY$184,56))=0,"",VLOOKUP($A305,'XI-MARKS-DB'!$A$1:$BY$184,56)),"")</f>
        <v/>
      </c>
      <c r="T305" s="104"/>
      <c r="U305" s="104"/>
      <c r="V305" s="103" t="str">
        <f>IFERROR(VLOOKUP($A305,'XI-MARKS-DB'!$A$1:$BY$184,66),"")</f>
        <v/>
      </c>
      <c r="W305" s="103" t="str">
        <f>IFERROR(VLOOKUP($A305,'XI-MARKS-DB'!$A$1:$BY$184,69),"")</f>
        <v/>
      </c>
    </row>
    <row r="306" spans="1:23" x14ac:dyDescent="0.3">
      <c r="A306" s="103"/>
      <c r="B306" s="103"/>
      <c r="C306" s="46" t="str">
        <f>IFERROR(VLOOKUP($A305,'XI-MARKS-DB'!$A$1:$BY$184,4),"")</f>
        <v/>
      </c>
      <c r="D306" s="46" t="str">
        <f>IFERROR(VLOOKUP($A305,'XI-MARKS-DB'!$A$1:$BY$184,10),"")</f>
        <v/>
      </c>
      <c r="E306" s="46" t="str">
        <f>IFERROR(VLOOKUP($A305,'XI-MARKS-DB'!$A$1:$BY$184,12),"")</f>
        <v/>
      </c>
      <c r="F306" s="46" t="str">
        <f>IFERROR(VLOOKUP($A305,'XI-MARKS-DB'!$A$1:$BY$184,14),"")</f>
        <v/>
      </c>
      <c r="G306" s="46" t="str">
        <f>IFERROR(VLOOKUP($A305,'XI-MARKS-DB'!$A$1:$BY$184,19),"")</f>
        <v/>
      </c>
      <c r="H306" s="46" t="str">
        <f>IFERROR(VLOOKUP($A305,'XI-MARKS-DB'!$A$1:$BY$184,21),"")</f>
        <v/>
      </c>
      <c r="I306" s="46" t="str">
        <f>IFERROR(VLOOKUP($A305,'XI-MARKS-DB'!$A$1:$BY$184,23),"")</f>
        <v/>
      </c>
      <c r="J306" s="46" t="str">
        <f>IFERROR(VLOOKUP($A305,'XI-MARKS-DB'!$A$1:$BY$184,29),"")</f>
        <v/>
      </c>
      <c r="K306" s="46" t="str">
        <f>IFERROR(VLOOKUP($A305,'XI-MARKS-DB'!$A$1:$BY$184,31),"")</f>
        <v/>
      </c>
      <c r="L306" s="46" t="str">
        <f>IFERROR(VLOOKUP($A305,'XI-MARKS-DB'!$A$1:$BY$184,33),"")</f>
        <v/>
      </c>
      <c r="M306" s="46" t="str">
        <f>IFERROR(VLOOKUP($A305,'XI-MARKS-DB'!$A$1:$BY$184,39),"")</f>
        <v/>
      </c>
      <c r="N306" s="46" t="str">
        <f>IFERROR(VLOOKUP($A305,'XI-MARKS-DB'!$A$1:$BY$184,41),"")</f>
        <v/>
      </c>
      <c r="O306" s="46" t="str">
        <f>IFERROR(VLOOKUP($A305,'XI-MARKS-DB'!$A$1:$BY$184,43),"")</f>
        <v/>
      </c>
      <c r="P306" s="46" t="str">
        <f>IFERROR(VLOOKUP($A305,'XI-MARKS-DB'!$A$1:$BY$184,49),"")</f>
        <v/>
      </c>
      <c r="Q306" s="46" t="str">
        <f>IFERROR(VLOOKUP($A305,'XI-MARKS-DB'!$A$1:$BY$184,51),"")</f>
        <v/>
      </c>
      <c r="R306" s="46" t="str">
        <f>IFERROR(VLOOKUP($A305,'XI-MARKS-DB'!$A$1:$BY$184,53),"")</f>
        <v/>
      </c>
      <c r="S306" s="46" t="str">
        <f>IFERROR(IF((VLOOKUP($A305,'XI-MARKS-DB'!$A$1:$BY$184,59))=0,"",VLOOKUP($A305,'XI-MARKS-DB'!$A$1:$BY$184,59)),"")</f>
        <v/>
      </c>
      <c r="T306" s="46" t="str">
        <f>IFERROR(IF((VLOOKUP($A305,'XI-MARKS-DB'!$A$1:$BY$184,61))=0,"",VLOOKUP($A305,'XI-MARKS-DB'!$A$1:$BY$184,61)),"")</f>
        <v/>
      </c>
      <c r="U306" s="46" t="str">
        <f>IFERROR(VLOOKUP($A305,'XI-MARKS-DB'!$A$1:$BY$184,63),"")</f>
        <v/>
      </c>
      <c r="V306" s="103"/>
      <c r="W306" s="103"/>
    </row>
    <row r="307" spans="1:23" x14ac:dyDescent="0.3">
      <c r="A307" s="103" t="str">
        <f>IF(COUNTA('XI-MARKS-DB'!$C$3:$C$277)&gt;A305,A305+1,"")</f>
        <v/>
      </c>
      <c r="B307" s="103" t="str">
        <f>IFERROR(VLOOKUP($A307,'XI-MARKS-DB'!$A$1:$BY$184,3)&amp;" ("&amp;VLOOKUP($A307,'XI-MARKS-DB'!$A$1:$BY$184,2)&amp;")","")</f>
        <v/>
      </c>
      <c r="C307" s="46" t="str">
        <f>IFERROR(VLOOKUP($A307,'XI-MARKS-DB'!$A$1:$BY$184,7),"")</f>
        <v/>
      </c>
      <c r="D307" s="104" t="str">
        <f t="shared" ref="D307" si="302">IF($D308="","",$F$1)</f>
        <v/>
      </c>
      <c r="E307" s="104"/>
      <c r="F307" s="104"/>
      <c r="G307" s="104" t="str">
        <f t="shared" ref="G307" si="303">IF($G308="","",$I$1)</f>
        <v/>
      </c>
      <c r="H307" s="104"/>
      <c r="I307" s="104"/>
      <c r="J307" s="104" t="str">
        <f>IFERROR(VLOOKUP($A307,'XI-MARKS-DB'!$A$1:$BY$184,26),"")</f>
        <v/>
      </c>
      <c r="K307" s="104"/>
      <c r="L307" s="104"/>
      <c r="M307" s="104" t="str">
        <f>IFERROR(VLOOKUP($A307,'XI-MARKS-DB'!$A$1:$BY$184,36),"")</f>
        <v/>
      </c>
      <c r="N307" s="104"/>
      <c r="O307" s="104"/>
      <c r="P307" s="104" t="str">
        <f>IFERROR(VLOOKUP($A307,'XI-MARKS-DB'!$A$1:$BY$184,46),"")</f>
        <v/>
      </c>
      <c r="Q307" s="104"/>
      <c r="R307" s="104"/>
      <c r="S307" s="104" t="str">
        <f>IFERROR(IF((VLOOKUP($A307,'XI-MARKS-DB'!$A$1:$BY$184,56))=0,"",VLOOKUP($A307,'XI-MARKS-DB'!$A$1:$BY$184,56)),"")</f>
        <v/>
      </c>
      <c r="T307" s="104"/>
      <c r="U307" s="104"/>
      <c r="V307" s="103" t="str">
        <f>IFERROR(VLOOKUP($A307,'XI-MARKS-DB'!$A$1:$BY$184,66),"")</f>
        <v/>
      </c>
      <c r="W307" s="103" t="str">
        <f>IFERROR(VLOOKUP($A307,'XI-MARKS-DB'!$A$1:$BY$184,69),"")</f>
        <v/>
      </c>
    </row>
    <row r="308" spans="1:23" x14ac:dyDescent="0.3">
      <c r="A308" s="103"/>
      <c r="B308" s="103"/>
      <c r="C308" s="46" t="str">
        <f>IFERROR(VLOOKUP($A307,'XI-MARKS-DB'!$A$1:$BY$184,4),"")</f>
        <v/>
      </c>
      <c r="D308" s="46" t="str">
        <f>IFERROR(VLOOKUP($A307,'XI-MARKS-DB'!$A$1:$BY$184,10),"")</f>
        <v/>
      </c>
      <c r="E308" s="46" t="str">
        <f>IFERROR(VLOOKUP($A307,'XI-MARKS-DB'!$A$1:$BY$184,12),"")</f>
        <v/>
      </c>
      <c r="F308" s="46" t="str">
        <f>IFERROR(VLOOKUP($A307,'XI-MARKS-DB'!$A$1:$BY$184,14),"")</f>
        <v/>
      </c>
      <c r="G308" s="46" t="str">
        <f>IFERROR(VLOOKUP($A307,'XI-MARKS-DB'!$A$1:$BY$184,19),"")</f>
        <v/>
      </c>
      <c r="H308" s="46" t="str">
        <f>IFERROR(VLOOKUP($A307,'XI-MARKS-DB'!$A$1:$BY$184,21),"")</f>
        <v/>
      </c>
      <c r="I308" s="46" t="str">
        <f>IFERROR(VLOOKUP($A307,'XI-MARKS-DB'!$A$1:$BY$184,23),"")</f>
        <v/>
      </c>
      <c r="J308" s="46" t="str">
        <f>IFERROR(VLOOKUP($A307,'XI-MARKS-DB'!$A$1:$BY$184,29),"")</f>
        <v/>
      </c>
      <c r="K308" s="46" t="str">
        <f>IFERROR(VLOOKUP($A307,'XI-MARKS-DB'!$A$1:$BY$184,31),"")</f>
        <v/>
      </c>
      <c r="L308" s="46" t="str">
        <f>IFERROR(VLOOKUP($A307,'XI-MARKS-DB'!$A$1:$BY$184,33),"")</f>
        <v/>
      </c>
      <c r="M308" s="46" t="str">
        <f>IFERROR(VLOOKUP($A307,'XI-MARKS-DB'!$A$1:$BY$184,39),"")</f>
        <v/>
      </c>
      <c r="N308" s="46" t="str">
        <f>IFERROR(VLOOKUP($A307,'XI-MARKS-DB'!$A$1:$BY$184,41),"")</f>
        <v/>
      </c>
      <c r="O308" s="46" t="str">
        <f>IFERROR(VLOOKUP($A307,'XI-MARKS-DB'!$A$1:$BY$184,43),"")</f>
        <v/>
      </c>
      <c r="P308" s="46" t="str">
        <f>IFERROR(VLOOKUP($A307,'XI-MARKS-DB'!$A$1:$BY$184,49),"")</f>
        <v/>
      </c>
      <c r="Q308" s="46" t="str">
        <f>IFERROR(VLOOKUP($A307,'XI-MARKS-DB'!$A$1:$BY$184,51),"")</f>
        <v/>
      </c>
      <c r="R308" s="46" t="str">
        <f>IFERROR(VLOOKUP($A307,'XI-MARKS-DB'!$A$1:$BY$184,53),"")</f>
        <v/>
      </c>
      <c r="S308" s="46" t="str">
        <f>IFERROR(IF((VLOOKUP($A307,'XI-MARKS-DB'!$A$1:$BY$184,59))=0,"",VLOOKUP($A307,'XI-MARKS-DB'!$A$1:$BY$184,59)),"")</f>
        <v/>
      </c>
      <c r="T308" s="46" t="str">
        <f>IFERROR(IF((VLOOKUP($A307,'XI-MARKS-DB'!$A$1:$BY$184,61))=0,"",VLOOKUP($A307,'XI-MARKS-DB'!$A$1:$BY$184,61)),"")</f>
        <v/>
      </c>
      <c r="U308" s="46" t="str">
        <f>IFERROR(VLOOKUP($A307,'XI-MARKS-DB'!$A$1:$BY$184,63),"")</f>
        <v/>
      </c>
      <c r="V308" s="103"/>
      <c r="W308" s="103"/>
    </row>
    <row r="309" spans="1:23" x14ac:dyDescent="0.3">
      <c r="A309" s="103" t="str">
        <f>IF(COUNTA('XI-MARKS-DB'!$C$3:$C$277)&gt;A307,A307+1,"")</f>
        <v/>
      </c>
      <c r="B309" s="103" t="str">
        <f>IFERROR(VLOOKUP($A309,'XI-MARKS-DB'!$A$1:$BY$184,3)&amp;" ("&amp;VLOOKUP($A309,'XI-MARKS-DB'!$A$1:$BY$184,2)&amp;")","")</f>
        <v/>
      </c>
      <c r="C309" s="46" t="str">
        <f>IFERROR(VLOOKUP($A309,'XI-MARKS-DB'!$A$1:$BY$184,7),"")</f>
        <v/>
      </c>
      <c r="D309" s="104" t="str">
        <f t="shared" ref="D309" si="304">IF($D310="","",$F$1)</f>
        <v/>
      </c>
      <c r="E309" s="104"/>
      <c r="F309" s="104"/>
      <c r="G309" s="104" t="str">
        <f t="shared" ref="G309" si="305">IF($G310="","",$I$1)</f>
        <v/>
      </c>
      <c r="H309" s="104"/>
      <c r="I309" s="104"/>
      <c r="J309" s="104" t="str">
        <f>IFERROR(VLOOKUP($A309,'XI-MARKS-DB'!$A$1:$BY$184,26),"")</f>
        <v/>
      </c>
      <c r="K309" s="104"/>
      <c r="L309" s="104"/>
      <c r="M309" s="104" t="str">
        <f>IFERROR(VLOOKUP($A309,'XI-MARKS-DB'!$A$1:$BY$184,36),"")</f>
        <v/>
      </c>
      <c r="N309" s="104"/>
      <c r="O309" s="104"/>
      <c r="P309" s="104" t="str">
        <f>IFERROR(VLOOKUP($A309,'XI-MARKS-DB'!$A$1:$BY$184,46),"")</f>
        <v/>
      </c>
      <c r="Q309" s="104"/>
      <c r="R309" s="104"/>
      <c r="S309" s="104" t="str">
        <f>IFERROR(IF((VLOOKUP($A309,'XI-MARKS-DB'!$A$1:$BY$184,56))=0,"",VLOOKUP($A309,'XI-MARKS-DB'!$A$1:$BY$184,56)),"")</f>
        <v/>
      </c>
      <c r="T309" s="104"/>
      <c r="U309" s="104"/>
      <c r="V309" s="103" t="str">
        <f>IFERROR(VLOOKUP($A309,'XI-MARKS-DB'!$A$1:$BY$184,66),"")</f>
        <v/>
      </c>
      <c r="W309" s="103" t="str">
        <f>IFERROR(VLOOKUP($A309,'XI-MARKS-DB'!$A$1:$BY$184,69),"")</f>
        <v/>
      </c>
    </row>
    <row r="310" spans="1:23" x14ac:dyDescent="0.3">
      <c r="A310" s="103"/>
      <c r="B310" s="103"/>
      <c r="C310" s="46" t="str">
        <f>IFERROR(VLOOKUP($A309,'XI-MARKS-DB'!$A$1:$BY$184,4),"")</f>
        <v/>
      </c>
      <c r="D310" s="46" t="str">
        <f>IFERROR(VLOOKUP($A309,'XI-MARKS-DB'!$A$1:$BY$184,10),"")</f>
        <v/>
      </c>
      <c r="E310" s="46" t="str">
        <f>IFERROR(VLOOKUP($A309,'XI-MARKS-DB'!$A$1:$BY$184,12),"")</f>
        <v/>
      </c>
      <c r="F310" s="46" t="str">
        <f>IFERROR(VLOOKUP($A309,'XI-MARKS-DB'!$A$1:$BY$184,14),"")</f>
        <v/>
      </c>
      <c r="G310" s="46" t="str">
        <f>IFERROR(VLOOKUP($A309,'XI-MARKS-DB'!$A$1:$BY$184,19),"")</f>
        <v/>
      </c>
      <c r="H310" s="46" t="str">
        <f>IFERROR(VLOOKUP($A309,'XI-MARKS-DB'!$A$1:$BY$184,21),"")</f>
        <v/>
      </c>
      <c r="I310" s="46" t="str">
        <f>IFERROR(VLOOKUP($A309,'XI-MARKS-DB'!$A$1:$BY$184,23),"")</f>
        <v/>
      </c>
      <c r="J310" s="46" t="str">
        <f>IFERROR(VLOOKUP($A309,'XI-MARKS-DB'!$A$1:$BY$184,29),"")</f>
        <v/>
      </c>
      <c r="K310" s="46" t="str">
        <f>IFERROR(VLOOKUP($A309,'XI-MARKS-DB'!$A$1:$BY$184,31),"")</f>
        <v/>
      </c>
      <c r="L310" s="46" t="str">
        <f>IFERROR(VLOOKUP($A309,'XI-MARKS-DB'!$A$1:$BY$184,33),"")</f>
        <v/>
      </c>
      <c r="M310" s="46" t="str">
        <f>IFERROR(VLOOKUP($A309,'XI-MARKS-DB'!$A$1:$BY$184,39),"")</f>
        <v/>
      </c>
      <c r="N310" s="46" t="str">
        <f>IFERROR(VLOOKUP($A309,'XI-MARKS-DB'!$A$1:$BY$184,41),"")</f>
        <v/>
      </c>
      <c r="O310" s="46" t="str">
        <f>IFERROR(VLOOKUP($A309,'XI-MARKS-DB'!$A$1:$BY$184,43),"")</f>
        <v/>
      </c>
      <c r="P310" s="46" t="str">
        <f>IFERROR(VLOOKUP($A309,'XI-MARKS-DB'!$A$1:$BY$184,49),"")</f>
        <v/>
      </c>
      <c r="Q310" s="46" t="str">
        <f>IFERROR(VLOOKUP($A309,'XI-MARKS-DB'!$A$1:$BY$184,51),"")</f>
        <v/>
      </c>
      <c r="R310" s="46" t="str">
        <f>IFERROR(VLOOKUP($A309,'XI-MARKS-DB'!$A$1:$BY$184,53),"")</f>
        <v/>
      </c>
      <c r="S310" s="46" t="str">
        <f>IFERROR(IF((VLOOKUP($A309,'XI-MARKS-DB'!$A$1:$BY$184,59))=0,"",VLOOKUP($A309,'XI-MARKS-DB'!$A$1:$BY$184,59)),"")</f>
        <v/>
      </c>
      <c r="T310" s="46" t="str">
        <f>IFERROR(IF((VLOOKUP($A309,'XI-MARKS-DB'!$A$1:$BY$184,61))=0,"",VLOOKUP($A309,'XI-MARKS-DB'!$A$1:$BY$184,61)),"")</f>
        <v/>
      </c>
      <c r="U310" s="46" t="str">
        <f>IFERROR(VLOOKUP($A309,'XI-MARKS-DB'!$A$1:$BY$184,63),"")</f>
        <v/>
      </c>
      <c r="V310" s="103"/>
      <c r="W310" s="103"/>
    </row>
    <row r="311" spans="1:23" x14ac:dyDescent="0.3">
      <c r="A311" s="103" t="str">
        <f>IF(COUNTA('XI-MARKS-DB'!$C$3:$C$277)&gt;A309,A309+1,"")</f>
        <v/>
      </c>
      <c r="B311" s="103" t="str">
        <f>IFERROR(VLOOKUP($A311,'XI-MARKS-DB'!$A$1:$BY$184,3)&amp;" ("&amp;VLOOKUP($A311,'XI-MARKS-DB'!$A$1:$BY$184,2)&amp;")","")</f>
        <v/>
      </c>
      <c r="C311" s="46" t="str">
        <f>IFERROR(VLOOKUP($A311,'XI-MARKS-DB'!$A$1:$BY$184,7),"")</f>
        <v/>
      </c>
      <c r="D311" s="104" t="str">
        <f t="shared" ref="D311" si="306">IF($D312="","",$F$1)</f>
        <v/>
      </c>
      <c r="E311" s="104"/>
      <c r="F311" s="104"/>
      <c r="G311" s="104" t="str">
        <f t="shared" ref="G311" si="307">IF($G312="","",$I$1)</f>
        <v/>
      </c>
      <c r="H311" s="104"/>
      <c r="I311" s="104"/>
      <c r="J311" s="104" t="str">
        <f>IFERROR(VLOOKUP($A311,'XI-MARKS-DB'!$A$1:$BY$184,26),"")</f>
        <v/>
      </c>
      <c r="K311" s="104"/>
      <c r="L311" s="104"/>
      <c r="M311" s="104" t="str">
        <f>IFERROR(VLOOKUP($A311,'XI-MARKS-DB'!$A$1:$BY$184,36),"")</f>
        <v/>
      </c>
      <c r="N311" s="104"/>
      <c r="O311" s="104"/>
      <c r="P311" s="104" t="str">
        <f>IFERROR(VLOOKUP($A311,'XI-MARKS-DB'!$A$1:$BY$184,46),"")</f>
        <v/>
      </c>
      <c r="Q311" s="104"/>
      <c r="R311" s="104"/>
      <c r="S311" s="104" t="str">
        <f>IFERROR(IF((VLOOKUP($A311,'XI-MARKS-DB'!$A$1:$BY$184,56))=0,"",VLOOKUP($A311,'XI-MARKS-DB'!$A$1:$BY$184,56)),"")</f>
        <v/>
      </c>
      <c r="T311" s="104"/>
      <c r="U311" s="104"/>
      <c r="V311" s="103" t="str">
        <f>IFERROR(VLOOKUP($A311,'XI-MARKS-DB'!$A$1:$BY$184,66),"")</f>
        <v/>
      </c>
      <c r="W311" s="103" t="str">
        <f>IFERROR(VLOOKUP($A311,'XI-MARKS-DB'!$A$1:$BY$184,69),"")</f>
        <v/>
      </c>
    </row>
    <row r="312" spans="1:23" x14ac:dyDescent="0.3">
      <c r="A312" s="103"/>
      <c r="B312" s="103"/>
      <c r="C312" s="46" t="str">
        <f>IFERROR(VLOOKUP($A311,'XI-MARKS-DB'!$A$1:$BY$184,4),"")</f>
        <v/>
      </c>
      <c r="D312" s="46" t="str">
        <f>IFERROR(VLOOKUP($A311,'XI-MARKS-DB'!$A$1:$BY$184,10),"")</f>
        <v/>
      </c>
      <c r="E312" s="46" t="str">
        <f>IFERROR(VLOOKUP($A311,'XI-MARKS-DB'!$A$1:$BY$184,12),"")</f>
        <v/>
      </c>
      <c r="F312" s="46" t="str">
        <f>IFERROR(VLOOKUP($A311,'XI-MARKS-DB'!$A$1:$BY$184,14),"")</f>
        <v/>
      </c>
      <c r="G312" s="46" t="str">
        <f>IFERROR(VLOOKUP($A311,'XI-MARKS-DB'!$A$1:$BY$184,19),"")</f>
        <v/>
      </c>
      <c r="H312" s="46" t="str">
        <f>IFERROR(VLOOKUP($A311,'XI-MARKS-DB'!$A$1:$BY$184,21),"")</f>
        <v/>
      </c>
      <c r="I312" s="46" t="str">
        <f>IFERROR(VLOOKUP($A311,'XI-MARKS-DB'!$A$1:$BY$184,23),"")</f>
        <v/>
      </c>
      <c r="J312" s="46" t="str">
        <f>IFERROR(VLOOKUP($A311,'XI-MARKS-DB'!$A$1:$BY$184,29),"")</f>
        <v/>
      </c>
      <c r="K312" s="46" t="str">
        <f>IFERROR(VLOOKUP($A311,'XI-MARKS-DB'!$A$1:$BY$184,31),"")</f>
        <v/>
      </c>
      <c r="L312" s="46" t="str">
        <f>IFERROR(VLOOKUP($A311,'XI-MARKS-DB'!$A$1:$BY$184,33),"")</f>
        <v/>
      </c>
      <c r="M312" s="46" t="str">
        <f>IFERROR(VLOOKUP($A311,'XI-MARKS-DB'!$A$1:$BY$184,39),"")</f>
        <v/>
      </c>
      <c r="N312" s="46" t="str">
        <f>IFERROR(VLOOKUP($A311,'XI-MARKS-DB'!$A$1:$BY$184,41),"")</f>
        <v/>
      </c>
      <c r="O312" s="46" t="str">
        <f>IFERROR(VLOOKUP($A311,'XI-MARKS-DB'!$A$1:$BY$184,43),"")</f>
        <v/>
      </c>
      <c r="P312" s="46" t="str">
        <f>IFERROR(VLOOKUP($A311,'XI-MARKS-DB'!$A$1:$BY$184,49),"")</f>
        <v/>
      </c>
      <c r="Q312" s="46" t="str">
        <f>IFERROR(VLOOKUP($A311,'XI-MARKS-DB'!$A$1:$BY$184,51),"")</f>
        <v/>
      </c>
      <c r="R312" s="46" t="str">
        <f>IFERROR(VLOOKUP($A311,'XI-MARKS-DB'!$A$1:$BY$184,53),"")</f>
        <v/>
      </c>
      <c r="S312" s="46" t="str">
        <f>IFERROR(IF((VLOOKUP($A311,'XI-MARKS-DB'!$A$1:$BY$184,59))=0,"",VLOOKUP($A311,'XI-MARKS-DB'!$A$1:$BY$184,59)),"")</f>
        <v/>
      </c>
      <c r="T312" s="46" t="str">
        <f>IFERROR(IF((VLOOKUP($A311,'XI-MARKS-DB'!$A$1:$BY$184,61))=0,"",VLOOKUP($A311,'XI-MARKS-DB'!$A$1:$BY$184,61)),"")</f>
        <v/>
      </c>
      <c r="U312" s="46" t="str">
        <f>IFERROR(VLOOKUP($A311,'XI-MARKS-DB'!$A$1:$BY$184,63),"")</f>
        <v/>
      </c>
      <c r="V312" s="103"/>
      <c r="W312" s="103"/>
    </row>
    <row r="313" spans="1:23" x14ac:dyDescent="0.3">
      <c r="A313" s="103" t="str">
        <f>IF(COUNTA('XI-MARKS-DB'!$C$3:$C$277)&gt;A311,A311+1,"")</f>
        <v/>
      </c>
      <c r="B313" s="103" t="str">
        <f>IFERROR(VLOOKUP($A313,'XI-MARKS-DB'!$A$1:$BY$184,3)&amp;" ("&amp;VLOOKUP($A313,'XI-MARKS-DB'!$A$1:$BY$184,2)&amp;")","")</f>
        <v/>
      </c>
      <c r="C313" s="46" t="str">
        <f>IFERROR(VLOOKUP($A313,'XI-MARKS-DB'!$A$1:$BY$184,7),"")</f>
        <v/>
      </c>
      <c r="D313" s="104" t="str">
        <f t="shared" ref="D313" si="308">IF($D314="","",$F$1)</f>
        <v/>
      </c>
      <c r="E313" s="104"/>
      <c r="F313" s="104"/>
      <c r="G313" s="104" t="str">
        <f t="shared" ref="G313" si="309">IF($G314="","",$I$1)</f>
        <v/>
      </c>
      <c r="H313" s="104"/>
      <c r="I313" s="104"/>
      <c r="J313" s="104" t="str">
        <f>IFERROR(VLOOKUP($A313,'XI-MARKS-DB'!$A$1:$BY$184,26),"")</f>
        <v/>
      </c>
      <c r="K313" s="104"/>
      <c r="L313" s="104"/>
      <c r="M313" s="104" t="str">
        <f>IFERROR(VLOOKUP($A313,'XI-MARKS-DB'!$A$1:$BY$184,36),"")</f>
        <v/>
      </c>
      <c r="N313" s="104"/>
      <c r="O313" s="104"/>
      <c r="P313" s="104" t="str">
        <f>IFERROR(VLOOKUP($A313,'XI-MARKS-DB'!$A$1:$BY$184,46),"")</f>
        <v/>
      </c>
      <c r="Q313" s="104"/>
      <c r="R313" s="104"/>
      <c r="S313" s="104" t="str">
        <f>IFERROR(IF((VLOOKUP($A313,'XI-MARKS-DB'!$A$1:$BY$184,56))=0,"",VLOOKUP($A313,'XI-MARKS-DB'!$A$1:$BY$184,56)),"")</f>
        <v/>
      </c>
      <c r="T313" s="104"/>
      <c r="U313" s="104"/>
      <c r="V313" s="103" t="str">
        <f>IFERROR(VLOOKUP($A313,'XI-MARKS-DB'!$A$1:$BY$184,66),"")</f>
        <v/>
      </c>
      <c r="W313" s="103" t="str">
        <f>IFERROR(VLOOKUP($A313,'XI-MARKS-DB'!$A$1:$BY$184,69),"")</f>
        <v/>
      </c>
    </row>
    <row r="314" spans="1:23" x14ac:dyDescent="0.3">
      <c r="A314" s="103"/>
      <c r="B314" s="103"/>
      <c r="C314" s="46" t="str">
        <f>IFERROR(VLOOKUP($A313,'XI-MARKS-DB'!$A$1:$BY$184,4),"")</f>
        <v/>
      </c>
      <c r="D314" s="46" t="str">
        <f>IFERROR(VLOOKUP($A313,'XI-MARKS-DB'!$A$1:$BY$184,10),"")</f>
        <v/>
      </c>
      <c r="E314" s="46" t="str">
        <f>IFERROR(VLOOKUP($A313,'XI-MARKS-DB'!$A$1:$BY$184,12),"")</f>
        <v/>
      </c>
      <c r="F314" s="46" t="str">
        <f>IFERROR(VLOOKUP($A313,'XI-MARKS-DB'!$A$1:$BY$184,14),"")</f>
        <v/>
      </c>
      <c r="G314" s="46" t="str">
        <f>IFERROR(VLOOKUP($A313,'XI-MARKS-DB'!$A$1:$BY$184,19),"")</f>
        <v/>
      </c>
      <c r="H314" s="46" t="str">
        <f>IFERROR(VLOOKUP($A313,'XI-MARKS-DB'!$A$1:$BY$184,21),"")</f>
        <v/>
      </c>
      <c r="I314" s="46" t="str">
        <f>IFERROR(VLOOKUP($A313,'XI-MARKS-DB'!$A$1:$BY$184,23),"")</f>
        <v/>
      </c>
      <c r="J314" s="46" t="str">
        <f>IFERROR(VLOOKUP($A313,'XI-MARKS-DB'!$A$1:$BY$184,29),"")</f>
        <v/>
      </c>
      <c r="K314" s="46" t="str">
        <f>IFERROR(VLOOKUP($A313,'XI-MARKS-DB'!$A$1:$BY$184,31),"")</f>
        <v/>
      </c>
      <c r="L314" s="46" t="str">
        <f>IFERROR(VLOOKUP($A313,'XI-MARKS-DB'!$A$1:$BY$184,33),"")</f>
        <v/>
      </c>
      <c r="M314" s="46" t="str">
        <f>IFERROR(VLOOKUP($A313,'XI-MARKS-DB'!$A$1:$BY$184,39),"")</f>
        <v/>
      </c>
      <c r="N314" s="46" t="str">
        <f>IFERROR(VLOOKUP($A313,'XI-MARKS-DB'!$A$1:$BY$184,41),"")</f>
        <v/>
      </c>
      <c r="O314" s="46" t="str">
        <f>IFERROR(VLOOKUP($A313,'XI-MARKS-DB'!$A$1:$BY$184,43),"")</f>
        <v/>
      </c>
      <c r="P314" s="46" t="str">
        <f>IFERROR(VLOOKUP($A313,'XI-MARKS-DB'!$A$1:$BY$184,49),"")</f>
        <v/>
      </c>
      <c r="Q314" s="46" t="str">
        <f>IFERROR(VLOOKUP($A313,'XI-MARKS-DB'!$A$1:$BY$184,51),"")</f>
        <v/>
      </c>
      <c r="R314" s="46" t="str">
        <f>IFERROR(VLOOKUP($A313,'XI-MARKS-DB'!$A$1:$BY$184,53),"")</f>
        <v/>
      </c>
      <c r="S314" s="46" t="str">
        <f>IFERROR(IF((VLOOKUP($A313,'XI-MARKS-DB'!$A$1:$BY$184,59))=0,"",VLOOKUP($A313,'XI-MARKS-DB'!$A$1:$BY$184,59)),"")</f>
        <v/>
      </c>
      <c r="T314" s="46" t="str">
        <f>IFERROR(IF((VLOOKUP($A313,'XI-MARKS-DB'!$A$1:$BY$184,61))=0,"",VLOOKUP($A313,'XI-MARKS-DB'!$A$1:$BY$184,61)),"")</f>
        <v/>
      </c>
      <c r="U314" s="46" t="str">
        <f>IFERROR(VLOOKUP($A313,'XI-MARKS-DB'!$A$1:$BY$184,63),"")</f>
        <v/>
      </c>
      <c r="V314" s="103"/>
      <c r="W314" s="103"/>
    </row>
    <row r="315" spans="1:23" x14ac:dyDescent="0.3">
      <c r="A315" s="103" t="str">
        <f>IF(COUNTA('XI-MARKS-DB'!$C$3:$C$277)&gt;A313,A313+1,"")</f>
        <v/>
      </c>
      <c r="B315" s="103" t="str">
        <f>IFERROR(VLOOKUP($A315,'XI-MARKS-DB'!$A$1:$BY$184,3)&amp;" ("&amp;VLOOKUP($A315,'XI-MARKS-DB'!$A$1:$BY$184,2)&amp;")","")</f>
        <v/>
      </c>
      <c r="C315" s="46" t="str">
        <f>IFERROR(VLOOKUP($A315,'XI-MARKS-DB'!$A$1:$BY$184,7),"")</f>
        <v/>
      </c>
      <c r="D315" s="104" t="str">
        <f t="shared" ref="D315" si="310">IF($D316="","",$F$1)</f>
        <v/>
      </c>
      <c r="E315" s="104"/>
      <c r="F315" s="104"/>
      <c r="G315" s="104" t="str">
        <f t="shared" ref="G315" si="311">IF($G316="","",$I$1)</f>
        <v/>
      </c>
      <c r="H315" s="104"/>
      <c r="I315" s="104"/>
      <c r="J315" s="104" t="str">
        <f>IFERROR(VLOOKUP($A315,'XI-MARKS-DB'!$A$1:$BY$184,26),"")</f>
        <v/>
      </c>
      <c r="K315" s="104"/>
      <c r="L315" s="104"/>
      <c r="M315" s="104" t="str">
        <f>IFERROR(VLOOKUP($A315,'XI-MARKS-DB'!$A$1:$BY$184,36),"")</f>
        <v/>
      </c>
      <c r="N315" s="104"/>
      <c r="O315" s="104"/>
      <c r="P315" s="104" t="str">
        <f>IFERROR(VLOOKUP($A315,'XI-MARKS-DB'!$A$1:$BY$184,46),"")</f>
        <v/>
      </c>
      <c r="Q315" s="104"/>
      <c r="R315" s="104"/>
      <c r="S315" s="104" t="str">
        <f>IFERROR(IF((VLOOKUP($A315,'XI-MARKS-DB'!$A$1:$BY$184,56))=0,"",VLOOKUP($A315,'XI-MARKS-DB'!$A$1:$BY$184,56)),"")</f>
        <v/>
      </c>
      <c r="T315" s="104"/>
      <c r="U315" s="104"/>
      <c r="V315" s="103" t="str">
        <f>IFERROR(VLOOKUP($A315,'XI-MARKS-DB'!$A$1:$BY$184,66),"")</f>
        <v/>
      </c>
      <c r="W315" s="103" t="str">
        <f>IFERROR(VLOOKUP($A315,'XI-MARKS-DB'!$A$1:$BY$184,69),"")</f>
        <v/>
      </c>
    </row>
    <row r="316" spans="1:23" x14ac:dyDescent="0.3">
      <c r="A316" s="103"/>
      <c r="B316" s="103"/>
      <c r="C316" s="46" t="str">
        <f>IFERROR(VLOOKUP($A315,'XI-MARKS-DB'!$A$1:$BY$184,4),"")</f>
        <v/>
      </c>
      <c r="D316" s="46" t="str">
        <f>IFERROR(VLOOKUP($A315,'XI-MARKS-DB'!$A$1:$BY$184,10),"")</f>
        <v/>
      </c>
      <c r="E316" s="46" t="str">
        <f>IFERROR(VLOOKUP($A315,'XI-MARKS-DB'!$A$1:$BY$184,12),"")</f>
        <v/>
      </c>
      <c r="F316" s="46" t="str">
        <f>IFERROR(VLOOKUP($A315,'XI-MARKS-DB'!$A$1:$BY$184,14),"")</f>
        <v/>
      </c>
      <c r="G316" s="46" t="str">
        <f>IFERROR(VLOOKUP($A315,'XI-MARKS-DB'!$A$1:$BY$184,19),"")</f>
        <v/>
      </c>
      <c r="H316" s="46" t="str">
        <f>IFERROR(VLOOKUP($A315,'XI-MARKS-DB'!$A$1:$BY$184,21),"")</f>
        <v/>
      </c>
      <c r="I316" s="46" t="str">
        <f>IFERROR(VLOOKUP($A315,'XI-MARKS-DB'!$A$1:$BY$184,23),"")</f>
        <v/>
      </c>
      <c r="J316" s="46" t="str">
        <f>IFERROR(VLOOKUP($A315,'XI-MARKS-DB'!$A$1:$BY$184,29),"")</f>
        <v/>
      </c>
      <c r="K316" s="46" t="str">
        <f>IFERROR(VLOOKUP($A315,'XI-MARKS-DB'!$A$1:$BY$184,31),"")</f>
        <v/>
      </c>
      <c r="L316" s="46" t="str">
        <f>IFERROR(VLOOKUP($A315,'XI-MARKS-DB'!$A$1:$BY$184,33),"")</f>
        <v/>
      </c>
      <c r="M316" s="46" t="str">
        <f>IFERROR(VLOOKUP($A315,'XI-MARKS-DB'!$A$1:$BY$184,39),"")</f>
        <v/>
      </c>
      <c r="N316" s="46" t="str">
        <f>IFERROR(VLOOKUP($A315,'XI-MARKS-DB'!$A$1:$BY$184,41),"")</f>
        <v/>
      </c>
      <c r="O316" s="46" t="str">
        <f>IFERROR(VLOOKUP($A315,'XI-MARKS-DB'!$A$1:$BY$184,43),"")</f>
        <v/>
      </c>
      <c r="P316" s="46" t="str">
        <f>IFERROR(VLOOKUP($A315,'XI-MARKS-DB'!$A$1:$BY$184,49),"")</f>
        <v/>
      </c>
      <c r="Q316" s="46" t="str">
        <f>IFERROR(VLOOKUP($A315,'XI-MARKS-DB'!$A$1:$BY$184,51),"")</f>
        <v/>
      </c>
      <c r="R316" s="46" t="str">
        <f>IFERROR(VLOOKUP($A315,'XI-MARKS-DB'!$A$1:$BY$184,53),"")</f>
        <v/>
      </c>
      <c r="S316" s="46" t="str">
        <f>IFERROR(IF((VLOOKUP($A315,'XI-MARKS-DB'!$A$1:$BY$184,59))=0,"",VLOOKUP($A315,'XI-MARKS-DB'!$A$1:$BY$184,59)),"")</f>
        <v/>
      </c>
      <c r="T316" s="46" t="str">
        <f>IFERROR(IF((VLOOKUP($A315,'XI-MARKS-DB'!$A$1:$BY$184,61))=0,"",VLOOKUP($A315,'XI-MARKS-DB'!$A$1:$BY$184,61)),"")</f>
        <v/>
      </c>
      <c r="U316" s="46" t="str">
        <f>IFERROR(VLOOKUP($A315,'XI-MARKS-DB'!$A$1:$BY$184,63),"")</f>
        <v/>
      </c>
      <c r="V316" s="103"/>
      <c r="W316" s="103"/>
    </row>
    <row r="317" spans="1:23" x14ac:dyDescent="0.3">
      <c r="A317" s="103" t="str">
        <f>IF(COUNTA('XI-MARKS-DB'!$C$3:$C$277)&gt;A315,A315+1,"")</f>
        <v/>
      </c>
      <c r="B317" s="103" t="str">
        <f>IFERROR(VLOOKUP($A317,'XI-MARKS-DB'!$A$1:$BY$184,3)&amp;" ("&amp;VLOOKUP($A317,'XI-MARKS-DB'!$A$1:$BY$184,2)&amp;")","")</f>
        <v/>
      </c>
      <c r="C317" s="46" t="str">
        <f>IFERROR(VLOOKUP($A317,'XI-MARKS-DB'!$A$1:$BY$184,7),"")</f>
        <v/>
      </c>
      <c r="D317" s="104" t="str">
        <f t="shared" ref="D317" si="312">IF($D318="","",$F$1)</f>
        <v/>
      </c>
      <c r="E317" s="104"/>
      <c r="F317" s="104"/>
      <c r="G317" s="104" t="str">
        <f t="shared" ref="G317" si="313">IF($G318="","",$I$1)</f>
        <v/>
      </c>
      <c r="H317" s="104"/>
      <c r="I317" s="104"/>
      <c r="J317" s="104" t="str">
        <f>IFERROR(VLOOKUP($A317,'XI-MARKS-DB'!$A$1:$BY$184,26),"")</f>
        <v/>
      </c>
      <c r="K317" s="104"/>
      <c r="L317" s="104"/>
      <c r="M317" s="104" t="str">
        <f>IFERROR(VLOOKUP($A317,'XI-MARKS-DB'!$A$1:$BY$184,36),"")</f>
        <v/>
      </c>
      <c r="N317" s="104"/>
      <c r="O317" s="104"/>
      <c r="P317" s="104" t="str">
        <f>IFERROR(VLOOKUP($A317,'XI-MARKS-DB'!$A$1:$BY$184,46),"")</f>
        <v/>
      </c>
      <c r="Q317" s="104"/>
      <c r="R317" s="104"/>
      <c r="S317" s="104" t="str">
        <f>IFERROR(IF((VLOOKUP($A317,'XI-MARKS-DB'!$A$1:$BY$184,56))=0,"",VLOOKUP($A317,'XI-MARKS-DB'!$A$1:$BY$184,56)),"")</f>
        <v/>
      </c>
      <c r="T317" s="104"/>
      <c r="U317" s="104"/>
      <c r="V317" s="103" t="str">
        <f>IFERROR(VLOOKUP($A317,'XI-MARKS-DB'!$A$1:$BY$184,66),"")</f>
        <v/>
      </c>
      <c r="W317" s="103" t="str">
        <f>IFERROR(VLOOKUP($A317,'XI-MARKS-DB'!$A$1:$BY$184,69),"")</f>
        <v/>
      </c>
    </row>
    <row r="318" spans="1:23" x14ac:dyDescent="0.3">
      <c r="A318" s="103"/>
      <c r="B318" s="103"/>
      <c r="C318" s="46" t="str">
        <f>IFERROR(VLOOKUP($A317,'XI-MARKS-DB'!$A$1:$BY$184,4),"")</f>
        <v/>
      </c>
      <c r="D318" s="46" t="str">
        <f>IFERROR(VLOOKUP($A317,'XI-MARKS-DB'!$A$1:$BY$184,10),"")</f>
        <v/>
      </c>
      <c r="E318" s="46" t="str">
        <f>IFERROR(VLOOKUP($A317,'XI-MARKS-DB'!$A$1:$BY$184,12),"")</f>
        <v/>
      </c>
      <c r="F318" s="46" t="str">
        <f>IFERROR(VLOOKUP($A317,'XI-MARKS-DB'!$A$1:$BY$184,14),"")</f>
        <v/>
      </c>
      <c r="G318" s="46" t="str">
        <f>IFERROR(VLOOKUP($A317,'XI-MARKS-DB'!$A$1:$BY$184,19),"")</f>
        <v/>
      </c>
      <c r="H318" s="46" t="str">
        <f>IFERROR(VLOOKUP($A317,'XI-MARKS-DB'!$A$1:$BY$184,21),"")</f>
        <v/>
      </c>
      <c r="I318" s="46" t="str">
        <f>IFERROR(VLOOKUP($A317,'XI-MARKS-DB'!$A$1:$BY$184,23),"")</f>
        <v/>
      </c>
      <c r="J318" s="46" t="str">
        <f>IFERROR(VLOOKUP($A317,'XI-MARKS-DB'!$A$1:$BY$184,29),"")</f>
        <v/>
      </c>
      <c r="K318" s="46" t="str">
        <f>IFERROR(VLOOKUP($A317,'XI-MARKS-DB'!$A$1:$BY$184,31),"")</f>
        <v/>
      </c>
      <c r="L318" s="46" t="str">
        <f>IFERROR(VLOOKUP($A317,'XI-MARKS-DB'!$A$1:$BY$184,33),"")</f>
        <v/>
      </c>
      <c r="M318" s="46" t="str">
        <f>IFERROR(VLOOKUP($A317,'XI-MARKS-DB'!$A$1:$BY$184,39),"")</f>
        <v/>
      </c>
      <c r="N318" s="46" t="str">
        <f>IFERROR(VLOOKUP($A317,'XI-MARKS-DB'!$A$1:$BY$184,41),"")</f>
        <v/>
      </c>
      <c r="O318" s="46" t="str">
        <f>IFERROR(VLOOKUP($A317,'XI-MARKS-DB'!$A$1:$BY$184,43),"")</f>
        <v/>
      </c>
      <c r="P318" s="46" t="str">
        <f>IFERROR(VLOOKUP($A317,'XI-MARKS-DB'!$A$1:$BY$184,49),"")</f>
        <v/>
      </c>
      <c r="Q318" s="46" t="str">
        <f>IFERROR(VLOOKUP($A317,'XI-MARKS-DB'!$A$1:$BY$184,51),"")</f>
        <v/>
      </c>
      <c r="R318" s="46" t="str">
        <f>IFERROR(VLOOKUP($A317,'XI-MARKS-DB'!$A$1:$BY$184,53),"")</f>
        <v/>
      </c>
      <c r="S318" s="46" t="str">
        <f>IFERROR(IF((VLOOKUP($A317,'XI-MARKS-DB'!$A$1:$BY$184,59))=0,"",VLOOKUP($A317,'XI-MARKS-DB'!$A$1:$BY$184,59)),"")</f>
        <v/>
      </c>
      <c r="T318" s="46" t="str">
        <f>IFERROR(IF((VLOOKUP($A317,'XI-MARKS-DB'!$A$1:$BY$184,61))=0,"",VLOOKUP($A317,'XI-MARKS-DB'!$A$1:$BY$184,61)),"")</f>
        <v/>
      </c>
      <c r="U318" s="46" t="str">
        <f>IFERROR(VLOOKUP($A317,'XI-MARKS-DB'!$A$1:$BY$184,63),"")</f>
        <v/>
      </c>
      <c r="V318" s="103"/>
      <c r="W318" s="103"/>
    </row>
    <row r="319" spans="1:23" x14ac:dyDescent="0.3">
      <c r="A319" s="103" t="str">
        <f>IF(COUNTA('XI-MARKS-DB'!$C$3:$C$277)&gt;A317,A317+1,"")</f>
        <v/>
      </c>
      <c r="B319" s="103" t="str">
        <f>IFERROR(VLOOKUP($A319,'XI-MARKS-DB'!$A$1:$BY$184,3)&amp;" ("&amp;VLOOKUP($A319,'XI-MARKS-DB'!$A$1:$BY$184,2)&amp;")","")</f>
        <v/>
      </c>
      <c r="C319" s="46" t="str">
        <f>IFERROR(VLOOKUP($A319,'XI-MARKS-DB'!$A$1:$BY$184,7),"")</f>
        <v/>
      </c>
      <c r="D319" s="104" t="str">
        <f t="shared" ref="D319" si="314">IF($D320="","",$F$1)</f>
        <v/>
      </c>
      <c r="E319" s="104"/>
      <c r="F319" s="104"/>
      <c r="G319" s="104" t="str">
        <f t="shared" ref="G319" si="315">IF($G320="","",$I$1)</f>
        <v/>
      </c>
      <c r="H319" s="104"/>
      <c r="I319" s="104"/>
      <c r="J319" s="104" t="str">
        <f>IFERROR(VLOOKUP($A319,'XI-MARKS-DB'!$A$1:$BY$184,26),"")</f>
        <v/>
      </c>
      <c r="K319" s="104"/>
      <c r="L319" s="104"/>
      <c r="M319" s="104" t="str">
        <f>IFERROR(VLOOKUP($A319,'XI-MARKS-DB'!$A$1:$BY$184,36),"")</f>
        <v/>
      </c>
      <c r="N319" s="104"/>
      <c r="O319" s="104"/>
      <c r="P319" s="104" t="str">
        <f>IFERROR(VLOOKUP($A319,'XI-MARKS-DB'!$A$1:$BY$184,46),"")</f>
        <v/>
      </c>
      <c r="Q319" s="104"/>
      <c r="R319" s="104"/>
      <c r="S319" s="104" t="str">
        <f>IFERROR(IF((VLOOKUP($A319,'XI-MARKS-DB'!$A$1:$BY$184,56))=0,"",VLOOKUP($A319,'XI-MARKS-DB'!$A$1:$BY$184,56)),"")</f>
        <v/>
      </c>
      <c r="T319" s="104"/>
      <c r="U319" s="104"/>
      <c r="V319" s="103" t="str">
        <f>IFERROR(VLOOKUP($A319,'XI-MARKS-DB'!$A$1:$BY$184,66),"")</f>
        <v/>
      </c>
      <c r="W319" s="103" t="str">
        <f>IFERROR(VLOOKUP($A319,'XI-MARKS-DB'!$A$1:$BY$184,69),"")</f>
        <v/>
      </c>
    </row>
    <row r="320" spans="1:23" x14ac:dyDescent="0.3">
      <c r="A320" s="103"/>
      <c r="B320" s="103"/>
      <c r="C320" s="46" t="str">
        <f>IFERROR(VLOOKUP($A319,'XI-MARKS-DB'!$A$1:$BY$184,4),"")</f>
        <v/>
      </c>
      <c r="D320" s="46" t="str">
        <f>IFERROR(VLOOKUP($A319,'XI-MARKS-DB'!$A$1:$BY$184,10),"")</f>
        <v/>
      </c>
      <c r="E320" s="46" t="str">
        <f>IFERROR(VLOOKUP($A319,'XI-MARKS-DB'!$A$1:$BY$184,12),"")</f>
        <v/>
      </c>
      <c r="F320" s="46" t="str">
        <f>IFERROR(VLOOKUP($A319,'XI-MARKS-DB'!$A$1:$BY$184,14),"")</f>
        <v/>
      </c>
      <c r="G320" s="46" t="str">
        <f>IFERROR(VLOOKUP($A319,'XI-MARKS-DB'!$A$1:$BY$184,19),"")</f>
        <v/>
      </c>
      <c r="H320" s="46" t="str">
        <f>IFERROR(VLOOKUP($A319,'XI-MARKS-DB'!$A$1:$BY$184,21),"")</f>
        <v/>
      </c>
      <c r="I320" s="46" t="str">
        <f>IFERROR(VLOOKUP($A319,'XI-MARKS-DB'!$A$1:$BY$184,23),"")</f>
        <v/>
      </c>
      <c r="J320" s="46" t="str">
        <f>IFERROR(VLOOKUP($A319,'XI-MARKS-DB'!$A$1:$BY$184,29),"")</f>
        <v/>
      </c>
      <c r="K320" s="46" t="str">
        <f>IFERROR(VLOOKUP($A319,'XI-MARKS-DB'!$A$1:$BY$184,31),"")</f>
        <v/>
      </c>
      <c r="L320" s="46" t="str">
        <f>IFERROR(VLOOKUP($A319,'XI-MARKS-DB'!$A$1:$BY$184,33),"")</f>
        <v/>
      </c>
      <c r="M320" s="46" t="str">
        <f>IFERROR(VLOOKUP($A319,'XI-MARKS-DB'!$A$1:$BY$184,39),"")</f>
        <v/>
      </c>
      <c r="N320" s="46" t="str">
        <f>IFERROR(VLOOKUP($A319,'XI-MARKS-DB'!$A$1:$BY$184,41),"")</f>
        <v/>
      </c>
      <c r="O320" s="46" t="str">
        <f>IFERROR(VLOOKUP($A319,'XI-MARKS-DB'!$A$1:$BY$184,43),"")</f>
        <v/>
      </c>
      <c r="P320" s="46" t="str">
        <f>IFERROR(VLOOKUP($A319,'XI-MARKS-DB'!$A$1:$BY$184,49),"")</f>
        <v/>
      </c>
      <c r="Q320" s="46" t="str">
        <f>IFERROR(VLOOKUP($A319,'XI-MARKS-DB'!$A$1:$BY$184,51),"")</f>
        <v/>
      </c>
      <c r="R320" s="46" t="str">
        <f>IFERROR(VLOOKUP($A319,'XI-MARKS-DB'!$A$1:$BY$184,53),"")</f>
        <v/>
      </c>
      <c r="S320" s="46" t="str">
        <f>IFERROR(IF((VLOOKUP($A319,'XI-MARKS-DB'!$A$1:$BY$184,59))=0,"",VLOOKUP($A319,'XI-MARKS-DB'!$A$1:$BY$184,59)),"")</f>
        <v/>
      </c>
      <c r="T320" s="46" t="str">
        <f>IFERROR(IF((VLOOKUP($A319,'XI-MARKS-DB'!$A$1:$BY$184,61))=0,"",VLOOKUP($A319,'XI-MARKS-DB'!$A$1:$BY$184,61)),"")</f>
        <v/>
      </c>
      <c r="U320" s="46" t="str">
        <f>IFERROR(VLOOKUP($A319,'XI-MARKS-DB'!$A$1:$BY$184,63),"")</f>
        <v/>
      </c>
      <c r="V320" s="103"/>
      <c r="W320" s="103"/>
    </row>
    <row r="321" spans="1:23" x14ac:dyDescent="0.3">
      <c r="A321" s="103" t="str">
        <f>IF(COUNTA('XI-MARKS-DB'!$C$3:$C$277)&gt;A319,A319+1,"")</f>
        <v/>
      </c>
      <c r="B321" s="103" t="str">
        <f>IFERROR(VLOOKUP($A321,'XI-MARKS-DB'!$A$1:$BY$184,3)&amp;" ("&amp;VLOOKUP($A321,'XI-MARKS-DB'!$A$1:$BY$184,2)&amp;")","")</f>
        <v/>
      </c>
      <c r="C321" s="46" t="str">
        <f>IFERROR(VLOOKUP($A321,'XI-MARKS-DB'!$A$1:$BY$184,7),"")</f>
        <v/>
      </c>
      <c r="D321" s="104" t="str">
        <f t="shared" ref="D321" si="316">IF($D322="","",$F$1)</f>
        <v/>
      </c>
      <c r="E321" s="104"/>
      <c r="F321" s="104"/>
      <c r="G321" s="104" t="str">
        <f t="shared" ref="G321" si="317">IF($G322="","",$I$1)</f>
        <v/>
      </c>
      <c r="H321" s="104"/>
      <c r="I321" s="104"/>
      <c r="J321" s="104" t="str">
        <f>IFERROR(VLOOKUP($A321,'XI-MARKS-DB'!$A$1:$BY$184,26),"")</f>
        <v/>
      </c>
      <c r="K321" s="104"/>
      <c r="L321" s="104"/>
      <c r="M321" s="104" t="str">
        <f>IFERROR(VLOOKUP($A321,'XI-MARKS-DB'!$A$1:$BY$184,36),"")</f>
        <v/>
      </c>
      <c r="N321" s="104"/>
      <c r="O321" s="104"/>
      <c r="P321" s="104" t="str">
        <f>IFERROR(VLOOKUP($A321,'XI-MARKS-DB'!$A$1:$BY$184,46),"")</f>
        <v/>
      </c>
      <c r="Q321" s="104"/>
      <c r="R321" s="104"/>
      <c r="S321" s="104" t="str">
        <f>IFERROR(IF((VLOOKUP($A321,'XI-MARKS-DB'!$A$1:$BY$184,56))=0,"",VLOOKUP($A321,'XI-MARKS-DB'!$A$1:$BY$184,56)),"")</f>
        <v/>
      </c>
      <c r="T321" s="104"/>
      <c r="U321" s="104"/>
      <c r="V321" s="103" t="str">
        <f>IFERROR(VLOOKUP($A321,'XI-MARKS-DB'!$A$1:$BY$184,66),"")</f>
        <v/>
      </c>
      <c r="W321" s="103" t="str">
        <f>IFERROR(VLOOKUP($A321,'XI-MARKS-DB'!$A$1:$BY$184,69),"")</f>
        <v/>
      </c>
    </row>
    <row r="322" spans="1:23" x14ac:dyDescent="0.3">
      <c r="A322" s="103"/>
      <c r="B322" s="103"/>
      <c r="C322" s="46" t="str">
        <f>IFERROR(VLOOKUP($A321,'XI-MARKS-DB'!$A$1:$BY$184,4),"")</f>
        <v/>
      </c>
      <c r="D322" s="46" t="str">
        <f>IFERROR(VLOOKUP($A321,'XI-MARKS-DB'!$A$1:$BY$184,10),"")</f>
        <v/>
      </c>
      <c r="E322" s="46" t="str">
        <f>IFERROR(VLOOKUP($A321,'XI-MARKS-DB'!$A$1:$BY$184,12),"")</f>
        <v/>
      </c>
      <c r="F322" s="46" t="str">
        <f>IFERROR(VLOOKUP($A321,'XI-MARKS-DB'!$A$1:$BY$184,14),"")</f>
        <v/>
      </c>
      <c r="G322" s="46" t="str">
        <f>IFERROR(VLOOKUP($A321,'XI-MARKS-DB'!$A$1:$BY$184,19),"")</f>
        <v/>
      </c>
      <c r="H322" s="46" t="str">
        <f>IFERROR(VLOOKUP($A321,'XI-MARKS-DB'!$A$1:$BY$184,21),"")</f>
        <v/>
      </c>
      <c r="I322" s="46" t="str">
        <f>IFERROR(VLOOKUP($A321,'XI-MARKS-DB'!$A$1:$BY$184,23),"")</f>
        <v/>
      </c>
      <c r="J322" s="46" t="str">
        <f>IFERROR(VLOOKUP($A321,'XI-MARKS-DB'!$A$1:$BY$184,29),"")</f>
        <v/>
      </c>
      <c r="K322" s="46" t="str">
        <f>IFERROR(VLOOKUP($A321,'XI-MARKS-DB'!$A$1:$BY$184,31),"")</f>
        <v/>
      </c>
      <c r="L322" s="46" t="str">
        <f>IFERROR(VLOOKUP($A321,'XI-MARKS-DB'!$A$1:$BY$184,33),"")</f>
        <v/>
      </c>
      <c r="M322" s="46" t="str">
        <f>IFERROR(VLOOKUP($A321,'XI-MARKS-DB'!$A$1:$BY$184,39),"")</f>
        <v/>
      </c>
      <c r="N322" s="46" t="str">
        <f>IFERROR(VLOOKUP($A321,'XI-MARKS-DB'!$A$1:$BY$184,41),"")</f>
        <v/>
      </c>
      <c r="O322" s="46" t="str">
        <f>IFERROR(VLOOKUP($A321,'XI-MARKS-DB'!$A$1:$BY$184,43),"")</f>
        <v/>
      </c>
      <c r="P322" s="46" t="str">
        <f>IFERROR(VLOOKUP($A321,'XI-MARKS-DB'!$A$1:$BY$184,49),"")</f>
        <v/>
      </c>
      <c r="Q322" s="46" t="str">
        <f>IFERROR(VLOOKUP($A321,'XI-MARKS-DB'!$A$1:$BY$184,51),"")</f>
        <v/>
      </c>
      <c r="R322" s="46" t="str">
        <f>IFERROR(VLOOKUP($A321,'XI-MARKS-DB'!$A$1:$BY$184,53),"")</f>
        <v/>
      </c>
      <c r="S322" s="46" t="str">
        <f>IFERROR(IF((VLOOKUP($A321,'XI-MARKS-DB'!$A$1:$BY$184,59))=0,"",VLOOKUP($A321,'XI-MARKS-DB'!$A$1:$BY$184,59)),"")</f>
        <v/>
      </c>
      <c r="T322" s="46" t="str">
        <f>IFERROR(IF((VLOOKUP($A321,'XI-MARKS-DB'!$A$1:$BY$184,61))=0,"",VLOOKUP($A321,'XI-MARKS-DB'!$A$1:$BY$184,61)),"")</f>
        <v/>
      </c>
      <c r="U322" s="46" t="str">
        <f>IFERROR(VLOOKUP($A321,'XI-MARKS-DB'!$A$1:$BY$184,63),"")</f>
        <v/>
      </c>
      <c r="V322" s="103"/>
      <c r="W322" s="103"/>
    </row>
    <row r="323" spans="1:23" x14ac:dyDescent="0.3">
      <c r="A323" s="103" t="str">
        <f>IF(COUNTA('XI-MARKS-DB'!$C$3:$C$277)&gt;A321,A321+1,"")</f>
        <v/>
      </c>
      <c r="B323" s="103" t="str">
        <f>IFERROR(VLOOKUP($A323,'XI-MARKS-DB'!$A$1:$BY$184,3)&amp;" ("&amp;VLOOKUP($A323,'XI-MARKS-DB'!$A$1:$BY$184,2)&amp;")","")</f>
        <v/>
      </c>
      <c r="C323" s="46" t="str">
        <f>IFERROR(VLOOKUP($A323,'XI-MARKS-DB'!$A$1:$BY$184,7),"")</f>
        <v/>
      </c>
      <c r="D323" s="104" t="str">
        <f t="shared" ref="D323" si="318">IF($D324="","",$F$1)</f>
        <v/>
      </c>
      <c r="E323" s="104"/>
      <c r="F323" s="104"/>
      <c r="G323" s="104" t="str">
        <f t="shared" ref="G323" si="319">IF($G324="","",$I$1)</f>
        <v/>
      </c>
      <c r="H323" s="104"/>
      <c r="I323" s="104"/>
      <c r="J323" s="104" t="str">
        <f>IFERROR(VLOOKUP($A323,'XI-MARKS-DB'!$A$1:$BY$184,26),"")</f>
        <v/>
      </c>
      <c r="K323" s="104"/>
      <c r="L323" s="104"/>
      <c r="M323" s="104" t="str">
        <f>IFERROR(VLOOKUP($A323,'XI-MARKS-DB'!$A$1:$BY$184,36),"")</f>
        <v/>
      </c>
      <c r="N323" s="104"/>
      <c r="O323" s="104"/>
      <c r="P323" s="104" t="str">
        <f>IFERROR(VLOOKUP($A323,'XI-MARKS-DB'!$A$1:$BY$184,46),"")</f>
        <v/>
      </c>
      <c r="Q323" s="104"/>
      <c r="R323" s="104"/>
      <c r="S323" s="104" t="str">
        <f>IFERROR(IF((VLOOKUP($A323,'XI-MARKS-DB'!$A$1:$BY$184,56))=0,"",VLOOKUP($A323,'XI-MARKS-DB'!$A$1:$BY$184,56)),"")</f>
        <v/>
      </c>
      <c r="T323" s="104"/>
      <c r="U323" s="104"/>
      <c r="V323" s="103" t="str">
        <f>IFERROR(VLOOKUP($A323,'XI-MARKS-DB'!$A$1:$BY$184,66),"")</f>
        <v/>
      </c>
      <c r="W323" s="103" t="str">
        <f>IFERROR(VLOOKUP($A323,'XI-MARKS-DB'!$A$1:$BY$184,69),"")</f>
        <v/>
      </c>
    </row>
    <row r="324" spans="1:23" x14ac:dyDescent="0.3">
      <c r="A324" s="103"/>
      <c r="B324" s="103"/>
      <c r="C324" s="46" t="str">
        <f>IFERROR(VLOOKUP($A323,'XI-MARKS-DB'!$A$1:$BY$184,4),"")</f>
        <v/>
      </c>
      <c r="D324" s="46" t="str">
        <f>IFERROR(VLOOKUP($A323,'XI-MARKS-DB'!$A$1:$BY$184,10),"")</f>
        <v/>
      </c>
      <c r="E324" s="46" t="str">
        <f>IFERROR(VLOOKUP($A323,'XI-MARKS-DB'!$A$1:$BY$184,12),"")</f>
        <v/>
      </c>
      <c r="F324" s="46" t="str">
        <f>IFERROR(VLOOKUP($A323,'XI-MARKS-DB'!$A$1:$BY$184,14),"")</f>
        <v/>
      </c>
      <c r="G324" s="46" t="str">
        <f>IFERROR(VLOOKUP($A323,'XI-MARKS-DB'!$A$1:$BY$184,19),"")</f>
        <v/>
      </c>
      <c r="H324" s="46" t="str">
        <f>IFERROR(VLOOKUP($A323,'XI-MARKS-DB'!$A$1:$BY$184,21),"")</f>
        <v/>
      </c>
      <c r="I324" s="46" t="str">
        <f>IFERROR(VLOOKUP($A323,'XI-MARKS-DB'!$A$1:$BY$184,23),"")</f>
        <v/>
      </c>
      <c r="J324" s="46" t="str">
        <f>IFERROR(VLOOKUP($A323,'XI-MARKS-DB'!$A$1:$BY$184,29),"")</f>
        <v/>
      </c>
      <c r="K324" s="46" t="str">
        <f>IFERROR(VLOOKUP($A323,'XI-MARKS-DB'!$A$1:$BY$184,31),"")</f>
        <v/>
      </c>
      <c r="L324" s="46" t="str">
        <f>IFERROR(VLOOKUP($A323,'XI-MARKS-DB'!$A$1:$BY$184,33),"")</f>
        <v/>
      </c>
      <c r="M324" s="46" t="str">
        <f>IFERROR(VLOOKUP($A323,'XI-MARKS-DB'!$A$1:$BY$184,39),"")</f>
        <v/>
      </c>
      <c r="N324" s="46" t="str">
        <f>IFERROR(VLOOKUP($A323,'XI-MARKS-DB'!$A$1:$BY$184,41),"")</f>
        <v/>
      </c>
      <c r="O324" s="46" t="str">
        <f>IFERROR(VLOOKUP($A323,'XI-MARKS-DB'!$A$1:$BY$184,43),"")</f>
        <v/>
      </c>
      <c r="P324" s="46" t="str">
        <f>IFERROR(VLOOKUP($A323,'XI-MARKS-DB'!$A$1:$BY$184,49),"")</f>
        <v/>
      </c>
      <c r="Q324" s="46" t="str">
        <f>IFERROR(VLOOKUP($A323,'XI-MARKS-DB'!$A$1:$BY$184,51),"")</f>
        <v/>
      </c>
      <c r="R324" s="46" t="str">
        <f>IFERROR(VLOOKUP($A323,'XI-MARKS-DB'!$A$1:$BY$184,53),"")</f>
        <v/>
      </c>
      <c r="S324" s="46" t="str">
        <f>IFERROR(IF((VLOOKUP($A323,'XI-MARKS-DB'!$A$1:$BY$184,59))=0,"",VLOOKUP($A323,'XI-MARKS-DB'!$A$1:$BY$184,59)),"")</f>
        <v/>
      </c>
      <c r="T324" s="46" t="str">
        <f>IFERROR(IF((VLOOKUP($A323,'XI-MARKS-DB'!$A$1:$BY$184,61))=0,"",VLOOKUP($A323,'XI-MARKS-DB'!$A$1:$BY$184,61)),"")</f>
        <v/>
      </c>
      <c r="U324" s="46" t="str">
        <f>IFERROR(VLOOKUP($A323,'XI-MARKS-DB'!$A$1:$BY$184,63),"")</f>
        <v/>
      </c>
      <c r="V324" s="103"/>
      <c r="W324" s="103"/>
    </row>
    <row r="325" spans="1:23" x14ac:dyDescent="0.3">
      <c r="A325" s="103" t="str">
        <f>IF(COUNTA('XI-MARKS-DB'!$C$3:$C$277)&gt;A323,A323+1,"")</f>
        <v/>
      </c>
      <c r="B325" s="103" t="str">
        <f>IFERROR(VLOOKUP($A325,'XI-MARKS-DB'!$A$1:$BY$184,3)&amp;" ("&amp;VLOOKUP($A325,'XI-MARKS-DB'!$A$1:$BY$184,2)&amp;")","")</f>
        <v/>
      </c>
      <c r="C325" s="46" t="str">
        <f>IFERROR(VLOOKUP($A325,'XI-MARKS-DB'!$A$1:$BY$184,7),"")</f>
        <v/>
      </c>
      <c r="D325" s="104" t="str">
        <f t="shared" ref="D325" si="320">IF($D326="","",$F$1)</f>
        <v/>
      </c>
      <c r="E325" s="104"/>
      <c r="F325" s="104"/>
      <c r="G325" s="104" t="str">
        <f t="shared" ref="G325" si="321">IF($G326="","",$I$1)</f>
        <v/>
      </c>
      <c r="H325" s="104"/>
      <c r="I325" s="104"/>
      <c r="J325" s="104" t="str">
        <f>IFERROR(VLOOKUP($A325,'XI-MARKS-DB'!$A$1:$BY$184,26),"")</f>
        <v/>
      </c>
      <c r="K325" s="104"/>
      <c r="L325" s="104"/>
      <c r="M325" s="104" t="str">
        <f>IFERROR(VLOOKUP($A325,'XI-MARKS-DB'!$A$1:$BY$184,36),"")</f>
        <v/>
      </c>
      <c r="N325" s="104"/>
      <c r="O325" s="104"/>
      <c r="P325" s="104" t="str">
        <f>IFERROR(VLOOKUP($A325,'XI-MARKS-DB'!$A$1:$BY$184,46),"")</f>
        <v/>
      </c>
      <c r="Q325" s="104"/>
      <c r="R325" s="104"/>
      <c r="S325" s="104" t="str">
        <f>IFERROR(IF((VLOOKUP($A325,'XI-MARKS-DB'!$A$1:$BY$184,56))=0,"",VLOOKUP($A325,'XI-MARKS-DB'!$A$1:$BY$184,56)),"")</f>
        <v/>
      </c>
      <c r="T325" s="104"/>
      <c r="U325" s="104"/>
      <c r="V325" s="103" t="str">
        <f>IFERROR(VLOOKUP($A325,'XI-MARKS-DB'!$A$1:$BY$184,66),"")</f>
        <v/>
      </c>
      <c r="W325" s="103" t="str">
        <f>IFERROR(VLOOKUP($A325,'XI-MARKS-DB'!$A$1:$BY$184,69),"")</f>
        <v/>
      </c>
    </row>
    <row r="326" spans="1:23" x14ac:dyDescent="0.3">
      <c r="A326" s="103"/>
      <c r="B326" s="103"/>
      <c r="C326" s="46" t="str">
        <f>IFERROR(VLOOKUP($A325,'XI-MARKS-DB'!$A$1:$BY$184,4),"")</f>
        <v/>
      </c>
      <c r="D326" s="46" t="str">
        <f>IFERROR(VLOOKUP($A325,'XI-MARKS-DB'!$A$1:$BY$184,10),"")</f>
        <v/>
      </c>
      <c r="E326" s="46" t="str">
        <f>IFERROR(VLOOKUP($A325,'XI-MARKS-DB'!$A$1:$BY$184,12),"")</f>
        <v/>
      </c>
      <c r="F326" s="46" t="str">
        <f>IFERROR(VLOOKUP($A325,'XI-MARKS-DB'!$A$1:$BY$184,14),"")</f>
        <v/>
      </c>
      <c r="G326" s="46" t="str">
        <f>IFERROR(VLOOKUP($A325,'XI-MARKS-DB'!$A$1:$BY$184,19),"")</f>
        <v/>
      </c>
      <c r="H326" s="46" t="str">
        <f>IFERROR(VLOOKUP($A325,'XI-MARKS-DB'!$A$1:$BY$184,21),"")</f>
        <v/>
      </c>
      <c r="I326" s="46" t="str">
        <f>IFERROR(VLOOKUP($A325,'XI-MARKS-DB'!$A$1:$BY$184,23),"")</f>
        <v/>
      </c>
      <c r="J326" s="46" t="str">
        <f>IFERROR(VLOOKUP($A325,'XI-MARKS-DB'!$A$1:$BY$184,29),"")</f>
        <v/>
      </c>
      <c r="K326" s="46" t="str">
        <f>IFERROR(VLOOKUP($A325,'XI-MARKS-DB'!$A$1:$BY$184,31),"")</f>
        <v/>
      </c>
      <c r="L326" s="46" t="str">
        <f>IFERROR(VLOOKUP($A325,'XI-MARKS-DB'!$A$1:$BY$184,33),"")</f>
        <v/>
      </c>
      <c r="M326" s="46" t="str">
        <f>IFERROR(VLOOKUP($A325,'XI-MARKS-DB'!$A$1:$BY$184,39),"")</f>
        <v/>
      </c>
      <c r="N326" s="46" t="str">
        <f>IFERROR(VLOOKUP($A325,'XI-MARKS-DB'!$A$1:$BY$184,41),"")</f>
        <v/>
      </c>
      <c r="O326" s="46" t="str">
        <f>IFERROR(VLOOKUP($A325,'XI-MARKS-DB'!$A$1:$BY$184,43),"")</f>
        <v/>
      </c>
      <c r="P326" s="46" t="str">
        <f>IFERROR(VLOOKUP($A325,'XI-MARKS-DB'!$A$1:$BY$184,49),"")</f>
        <v/>
      </c>
      <c r="Q326" s="46" t="str">
        <f>IFERROR(VLOOKUP($A325,'XI-MARKS-DB'!$A$1:$BY$184,51),"")</f>
        <v/>
      </c>
      <c r="R326" s="46" t="str">
        <f>IFERROR(VLOOKUP($A325,'XI-MARKS-DB'!$A$1:$BY$184,53),"")</f>
        <v/>
      </c>
      <c r="S326" s="46" t="str">
        <f>IFERROR(IF((VLOOKUP($A325,'XI-MARKS-DB'!$A$1:$BY$184,59))=0,"",VLOOKUP($A325,'XI-MARKS-DB'!$A$1:$BY$184,59)),"")</f>
        <v/>
      </c>
      <c r="T326" s="46" t="str">
        <f>IFERROR(IF((VLOOKUP($A325,'XI-MARKS-DB'!$A$1:$BY$184,61))=0,"",VLOOKUP($A325,'XI-MARKS-DB'!$A$1:$BY$184,61)),"")</f>
        <v/>
      </c>
      <c r="U326" s="46" t="str">
        <f>IFERROR(VLOOKUP($A325,'XI-MARKS-DB'!$A$1:$BY$184,63),"")</f>
        <v/>
      </c>
      <c r="V326" s="103"/>
      <c r="W326" s="103"/>
    </row>
    <row r="327" spans="1:23" x14ac:dyDescent="0.3">
      <c r="A327" s="103" t="str">
        <f>IF(COUNTA('XI-MARKS-DB'!$C$3:$C$277)&gt;A325,A325+1,"")</f>
        <v/>
      </c>
      <c r="B327" s="103" t="str">
        <f>IFERROR(VLOOKUP($A327,'XI-MARKS-DB'!$A$1:$BY$184,3)&amp;" ("&amp;VLOOKUP($A327,'XI-MARKS-DB'!$A$1:$BY$184,2)&amp;")","")</f>
        <v/>
      </c>
      <c r="C327" s="46" t="str">
        <f>IFERROR(VLOOKUP($A327,'XI-MARKS-DB'!$A$1:$BY$184,7),"")</f>
        <v/>
      </c>
      <c r="D327" s="104" t="str">
        <f t="shared" ref="D327" si="322">IF($D328="","",$F$1)</f>
        <v/>
      </c>
      <c r="E327" s="104"/>
      <c r="F327" s="104"/>
      <c r="G327" s="104" t="str">
        <f t="shared" ref="G327" si="323">IF($G328="","",$I$1)</f>
        <v/>
      </c>
      <c r="H327" s="104"/>
      <c r="I327" s="104"/>
      <c r="J327" s="104" t="str">
        <f>IFERROR(VLOOKUP($A327,'XI-MARKS-DB'!$A$1:$BY$184,26),"")</f>
        <v/>
      </c>
      <c r="K327" s="104"/>
      <c r="L327" s="104"/>
      <c r="M327" s="104" t="str">
        <f>IFERROR(VLOOKUP($A327,'XI-MARKS-DB'!$A$1:$BY$184,36),"")</f>
        <v/>
      </c>
      <c r="N327" s="104"/>
      <c r="O327" s="104"/>
      <c r="P327" s="104" t="str">
        <f>IFERROR(VLOOKUP($A327,'XI-MARKS-DB'!$A$1:$BY$184,46),"")</f>
        <v/>
      </c>
      <c r="Q327" s="104"/>
      <c r="R327" s="104"/>
      <c r="S327" s="104" t="str">
        <f>IFERROR(IF((VLOOKUP($A327,'XI-MARKS-DB'!$A$1:$BY$184,56))=0,"",VLOOKUP($A327,'XI-MARKS-DB'!$A$1:$BY$184,56)),"")</f>
        <v/>
      </c>
      <c r="T327" s="104"/>
      <c r="U327" s="104"/>
      <c r="V327" s="103" t="str">
        <f>IFERROR(VLOOKUP($A327,'XI-MARKS-DB'!$A$1:$BY$184,66),"")</f>
        <v/>
      </c>
      <c r="W327" s="103" t="str">
        <f>IFERROR(VLOOKUP($A327,'XI-MARKS-DB'!$A$1:$BY$184,69),"")</f>
        <v/>
      </c>
    </row>
    <row r="328" spans="1:23" x14ac:dyDescent="0.3">
      <c r="A328" s="103"/>
      <c r="B328" s="103"/>
      <c r="C328" s="46" t="str">
        <f>IFERROR(VLOOKUP($A327,'XI-MARKS-DB'!$A$1:$BY$184,4),"")</f>
        <v/>
      </c>
      <c r="D328" s="46" t="str">
        <f>IFERROR(VLOOKUP($A327,'XI-MARKS-DB'!$A$1:$BY$184,10),"")</f>
        <v/>
      </c>
      <c r="E328" s="46" t="str">
        <f>IFERROR(VLOOKUP($A327,'XI-MARKS-DB'!$A$1:$BY$184,12),"")</f>
        <v/>
      </c>
      <c r="F328" s="46" t="str">
        <f>IFERROR(VLOOKUP($A327,'XI-MARKS-DB'!$A$1:$BY$184,14),"")</f>
        <v/>
      </c>
      <c r="G328" s="46" t="str">
        <f>IFERROR(VLOOKUP($A327,'XI-MARKS-DB'!$A$1:$BY$184,19),"")</f>
        <v/>
      </c>
      <c r="H328" s="46" t="str">
        <f>IFERROR(VLOOKUP($A327,'XI-MARKS-DB'!$A$1:$BY$184,21),"")</f>
        <v/>
      </c>
      <c r="I328" s="46" t="str">
        <f>IFERROR(VLOOKUP($A327,'XI-MARKS-DB'!$A$1:$BY$184,23),"")</f>
        <v/>
      </c>
      <c r="J328" s="46" t="str">
        <f>IFERROR(VLOOKUP($A327,'XI-MARKS-DB'!$A$1:$BY$184,29),"")</f>
        <v/>
      </c>
      <c r="K328" s="46" t="str">
        <f>IFERROR(VLOOKUP($A327,'XI-MARKS-DB'!$A$1:$BY$184,31),"")</f>
        <v/>
      </c>
      <c r="L328" s="46" t="str">
        <f>IFERROR(VLOOKUP($A327,'XI-MARKS-DB'!$A$1:$BY$184,33),"")</f>
        <v/>
      </c>
      <c r="M328" s="46" t="str">
        <f>IFERROR(VLOOKUP($A327,'XI-MARKS-DB'!$A$1:$BY$184,39),"")</f>
        <v/>
      </c>
      <c r="N328" s="46" t="str">
        <f>IFERROR(VLOOKUP($A327,'XI-MARKS-DB'!$A$1:$BY$184,41),"")</f>
        <v/>
      </c>
      <c r="O328" s="46" t="str">
        <f>IFERROR(VLOOKUP($A327,'XI-MARKS-DB'!$A$1:$BY$184,43),"")</f>
        <v/>
      </c>
      <c r="P328" s="46" t="str">
        <f>IFERROR(VLOOKUP($A327,'XI-MARKS-DB'!$A$1:$BY$184,49),"")</f>
        <v/>
      </c>
      <c r="Q328" s="46" t="str">
        <f>IFERROR(VLOOKUP($A327,'XI-MARKS-DB'!$A$1:$BY$184,51),"")</f>
        <v/>
      </c>
      <c r="R328" s="46" t="str">
        <f>IFERROR(VLOOKUP($A327,'XI-MARKS-DB'!$A$1:$BY$184,53),"")</f>
        <v/>
      </c>
      <c r="S328" s="46" t="str">
        <f>IFERROR(IF((VLOOKUP($A327,'XI-MARKS-DB'!$A$1:$BY$184,59))=0,"",VLOOKUP($A327,'XI-MARKS-DB'!$A$1:$BY$184,59)),"")</f>
        <v/>
      </c>
      <c r="T328" s="46" t="str">
        <f>IFERROR(IF((VLOOKUP($A327,'XI-MARKS-DB'!$A$1:$BY$184,61))=0,"",VLOOKUP($A327,'XI-MARKS-DB'!$A$1:$BY$184,61)),"")</f>
        <v/>
      </c>
      <c r="U328" s="46" t="str">
        <f>IFERROR(VLOOKUP($A327,'XI-MARKS-DB'!$A$1:$BY$184,63),"")</f>
        <v/>
      </c>
      <c r="V328" s="103"/>
      <c r="W328" s="103"/>
    </row>
    <row r="329" spans="1:23" x14ac:dyDescent="0.3">
      <c r="A329" s="103" t="str">
        <f>IF(COUNTA('XI-MARKS-DB'!$C$3:$C$277)&gt;A327,A327+1,"")</f>
        <v/>
      </c>
      <c r="B329" s="103" t="str">
        <f>IFERROR(VLOOKUP($A329,'XI-MARKS-DB'!$A$1:$BY$184,3)&amp;" ("&amp;VLOOKUP($A329,'XI-MARKS-DB'!$A$1:$BY$184,2)&amp;")","")</f>
        <v/>
      </c>
      <c r="C329" s="46" t="str">
        <f>IFERROR(VLOOKUP($A329,'XI-MARKS-DB'!$A$1:$BY$184,7),"")</f>
        <v/>
      </c>
      <c r="D329" s="104" t="str">
        <f t="shared" ref="D329" si="324">IF($D330="","",$F$1)</f>
        <v/>
      </c>
      <c r="E329" s="104"/>
      <c r="F329" s="104"/>
      <c r="G329" s="104" t="str">
        <f t="shared" ref="G329" si="325">IF($G330="","",$I$1)</f>
        <v/>
      </c>
      <c r="H329" s="104"/>
      <c r="I329" s="104"/>
      <c r="J329" s="104" t="str">
        <f>IFERROR(VLOOKUP($A329,'XI-MARKS-DB'!$A$1:$BY$184,26),"")</f>
        <v/>
      </c>
      <c r="K329" s="104"/>
      <c r="L329" s="104"/>
      <c r="M329" s="104" t="str">
        <f>IFERROR(VLOOKUP($A329,'XI-MARKS-DB'!$A$1:$BY$184,36),"")</f>
        <v/>
      </c>
      <c r="N329" s="104"/>
      <c r="O329" s="104"/>
      <c r="P329" s="104" t="str">
        <f>IFERROR(VLOOKUP($A329,'XI-MARKS-DB'!$A$1:$BY$184,46),"")</f>
        <v/>
      </c>
      <c r="Q329" s="104"/>
      <c r="R329" s="104"/>
      <c r="S329" s="104" t="str">
        <f>IFERROR(IF((VLOOKUP($A329,'XI-MARKS-DB'!$A$1:$BY$184,56))=0,"",VLOOKUP($A329,'XI-MARKS-DB'!$A$1:$BY$184,56)),"")</f>
        <v/>
      </c>
      <c r="T329" s="104"/>
      <c r="U329" s="104"/>
      <c r="V329" s="103" t="str">
        <f>IFERROR(VLOOKUP($A329,'XI-MARKS-DB'!$A$1:$BY$184,66),"")</f>
        <v/>
      </c>
      <c r="W329" s="103" t="str">
        <f>IFERROR(VLOOKUP($A329,'XI-MARKS-DB'!$A$1:$BY$184,69),"")</f>
        <v/>
      </c>
    </row>
    <row r="330" spans="1:23" x14ac:dyDescent="0.3">
      <c r="A330" s="103"/>
      <c r="B330" s="103"/>
      <c r="C330" s="46" t="str">
        <f>IFERROR(VLOOKUP($A329,'XI-MARKS-DB'!$A$1:$BY$184,4),"")</f>
        <v/>
      </c>
      <c r="D330" s="46" t="str">
        <f>IFERROR(VLOOKUP($A329,'XI-MARKS-DB'!$A$1:$BY$184,10),"")</f>
        <v/>
      </c>
      <c r="E330" s="46" t="str">
        <f>IFERROR(VLOOKUP($A329,'XI-MARKS-DB'!$A$1:$BY$184,12),"")</f>
        <v/>
      </c>
      <c r="F330" s="46" t="str">
        <f>IFERROR(VLOOKUP($A329,'XI-MARKS-DB'!$A$1:$BY$184,14),"")</f>
        <v/>
      </c>
      <c r="G330" s="46" t="str">
        <f>IFERROR(VLOOKUP($A329,'XI-MARKS-DB'!$A$1:$BY$184,19),"")</f>
        <v/>
      </c>
      <c r="H330" s="46" t="str">
        <f>IFERROR(VLOOKUP($A329,'XI-MARKS-DB'!$A$1:$BY$184,21),"")</f>
        <v/>
      </c>
      <c r="I330" s="46" t="str">
        <f>IFERROR(VLOOKUP($A329,'XI-MARKS-DB'!$A$1:$BY$184,23),"")</f>
        <v/>
      </c>
      <c r="J330" s="46" t="str">
        <f>IFERROR(VLOOKUP($A329,'XI-MARKS-DB'!$A$1:$BY$184,29),"")</f>
        <v/>
      </c>
      <c r="K330" s="46" t="str">
        <f>IFERROR(VLOOKUP($A329,'XI-MARKS-DB'!$A$1:$BY$184,31),"")</f>
        <v/>
      </c>
      <c r="L330" s="46" t="str">
        <f>IFERROR(VLOOKUP($A329,'XI-MARKS-DB'!$A$1:$BY$184,33),"")</f>
        <v/>
      </c>
      <c r="M330" s="46" t="str">
        <f>IFERROR(VLOOKUP($A329,'XI-MARKS-DB'!$A$1:$BY$184,39),"")</f>
        <v/>
      </c>
      <c r="N330" s="46" t="str">
        <f>IFERROR(VLOOKUP($A329,'XI-MARKS-DB'!$A$1:$BY$184,41),"")</f>
        <v/>
      </c>
      <c r="O330" s="46" t="str">
        <f>IFERROR(VLOOKUP($A329,'XI-MARKS-DB'!$A$1:$BY$184,43),"")</f>
        <v/>
      </c>
      <c r="P330" s="46" t="str">
        <f>IFERROR(VLOOKUP($A329,'XI-MARKS-DB'!$A$1:$BY$184,49),"")</f>
        <v/>
      </c>
      <c r="Q330" s="46" t="str">
        <f>IFERROR(VLOOKUP($A329,'XI-MARKS-DB'!$A$1:$BY$184,51),"")</f>
        <v/>
      </c>
      <c r="R330" s="46" t="str">
        <f>IFERROR(VLOOKUP($A329,'XI-MARKS-DB'!$A$1:$BY$184,53),"")</f>
        <v/>
      </c>
      <c r="S330" s="46" t="str">
        <f>IFERROR(IF((VLOOKUP($A329,'XI-MARKS-DB'!$A$1:$BY$184,59))=0,"",VLOOKUP($A329,'XI-MARKS-DB'!$A$1:$BY$184,59)),"")</f>
        <v/>
      </c>
      <c r="T330" s="46" t="str">
        <f>IFERROR(IF((VLOOKUP($A329,'XI-MARKS-DB'!$A$1:$BY$184,61))=0,"",VLOOKUP($A329,'XI-MARKS-DB'!$A$1:$BY$184,61)),"")</f>
        <v/>
      </c>
      <c r="U330" s="46" t="str">
        <f>IFERROR(VLOOKUP($A329,'XI-MARKS-DB'!$A$1:$BY$184,63),"")</f>
        <v/>
      </c>
      <c r="V330" s="103"/>
      <c r="W330" s="103"/>
    </row>
    <row r="331" spans="1:23" x14ac:dyDescent="0.3">
      <c r="A331" s="103" t="str">
        <f>IF(COUNTA('XI-MARKS-DB'!$C$3:$C$277)&gt;A329,A329+1,"")</f>
        <v/>
      </c>
      <c r="B331" s="103" t="str">
        <f>IFERROR(VLOOKUP($A331,'XI-MARKS-DB'!$A$1:$BY$184,3)&amp;" ("&amp;VLOOKUP($A331,'XI-MARKS-DB'!$A$1:$BY$184,2)&amp;")","")</f>
        <v/>
      </c>
      <c r="C331" s="46" t="str">
        <f>IFERROR(VLOOKUP($A331,'XI-MARKS-DB'!$A$1:$BY$184,7),"")</f>
        <v/>
      </c>
      <c r="D331" s="104" t="str">
        <f t="shared" ref="D331" si="326">IF($D332="","",$F$1)</f>
        <v/>
      </c>
      <c r="E331" s="104"/>
      <c r="F331" s="104"/>
      <c r="G331" s="104" t="str">
        <f t="shared" ref="G331" si="327">IF($G332="","",$I$1)</f>
        <v/>
      </c>
      <c r="H331" s="104"/>
      <c r="I331" s="104"/>
      <c r="J331" s="104" t="str">
        <f>IFERROR(VLOOKUP($A331,'XI-MARKS-DB'!$A$1:$BY$184,26),"")</f>
        <v/>
      </c>
      <c r="K331" s="104"/>
      <c r="L331" s="104"/>
      <c r="M331" s="104" t="str">
        <f>IFERROR(VLOOKUP($A331,'XI-MARKS-DB'!$A$1:$BY$184,36),"")</f>
        <v/>
      </c>
      <c r="N331" s="104"/>
      <c r="O331" s="104"/>
      <c r="P331" s="104" t="str">
        <f>IFERROR(VLOOKUP($A331,'XI-MARKS-DB'!$A$1:$BY$184,46),"")</f>
        <v/>
      </c>
      <c r="Q331" s="104"/>
      <c r="R331" s="104"/>
      <c r="S331" s="104" t="str">
        <f>IFERROR(IF((VLOOKUP($A331,'XI-MARKS-DB'!$A$1:$BY$184,56))=0,"",VLOOKUP($A331,'XI-MARKS-DB'!$A$1:$BY$184,56)),"")</f>
        <v/>
      </c>
      <c r="T331" s="104"/>
      <c r="U331" s="104"/>
      <c r="V331" s="103" t="str">
        <f>IFERROR(VLOOKUP($A331,'XI-MARKS-DB'!$A$1:$BY$184,66),"")</f>
        <v/>
      </c>
      <c r="W331" s="103" t="str">
        <f>IFERROR(VLOOKUP($A331,'XI-MARKS-DB'!$A$1:$BY$184,69),"")</f>
        <v/>
      </c>
    </row>
    <row r="332" spans="1:23" x14ac:dyDescent="0.3">
      <c r="A332" s="103"/>
      <c r="B332" s="103"/>
      <c r="C332" s="46" t="str">
        <f>IFERROR(VLOOKUP($A331,'XI-MARKS-DB'!$A$1:$BY$184,4),"")</f>
        <v/>
      </c>
      <c r="D332" s="46" t="str">
        <f>IFERROR(VLOOKUP($A331,'XI-MARKS-DB'!$A$1:$BY$184,10),"")</f>
        <v/>
      </c>
      <c r="E332" s="46" t="str">
        <f>IFERROR(VLOOKUP($A331,'XI-MARKS-DB'!$A$1:$BY$184,12),"")</f>
        <v/>
      </c>
      <c r="F332" s="46" t="str">
        <f>IFERROR(VLOOKUP($A331,'XI-MARKS-DB'!$A$1:$BY$184,14),"")</f>
        <v/>
      </c>
      <c r="G332" s="46" t="str">
        <f>IFERROR(VLOOKUP($A331,'XI-MARKS-DB'!$A$1:$BY$184,19),"")</f>
        <v/>
      </c>
      <c r="H332" s="46" t="str">
        <f>IFERROR(VLOOKUP($A331,'XI-MARKS-DB'!$A$1:$BY$184,21),"")</f>
        <v/>
      </c>
      <c r="I332" s="46" t="str">
        <f>IFERROR(VLOOKUP($A331,'XI-MARKS-DB'!$A$1:$BY$184,23),"")</f>
        <v/>
      </c>
      <c r="J332" s="46" t="str">
        <f>IFERROR(VLOOKUP($A331,'XI-MARKS-DB'!$A$1:$BY$184,29),"")</f>
        <v/>
      </c>
      <c r="K332" s="46" t="str">
        <f>IFERROR(VLOOKUP($A331,'XI-MARKS-DB'!$A$1:$BY$184,31),"")</f>
        <v/>
      </c>
      <c r="L332" s="46" t="str">
        <f>IFERROR(VLOOKUP($A331,'XI-MARKS-DB'!$A$1:$BY$184,33),"")</f>
        <v/>
      </c>
      <c r="M332" s="46" t="str">
        <f>IFERROR(VLOOKUP($A331,'XI-MARKS-DB'!$A$1:$BY$184,39),"")</f>
        <v/>
      </c>
      <c r="N332" s="46" t="str">
        <f>IFERROR(VLOOKUP($A331,'XI-MARKS-DB'!$A$1:$BY$184,41),"")</f>
        <v/>
      </c>
      <c r="O332" s="46" t="str">
        <f>IFERROR(VLOOKUP($A331,'XI-MARKS-DB'!$A$1:$BY$184,43),"")</f>
        <v/>
      </c>
      <c r="P332" s="46" t="str">
        <f>IFERROR(VLOOKUP($A331,'XI-MARKS-DB'!$A$1:$BY$184,49),"")</f>
        <v/>
      </c>
      <c r="Q332" s="46" t="str">
        <f>IFERROR(VLOOKUP($A331,'XI-MARKS-DB'!$A$1:$BY$184,51),"")</f>
        <v/>
      </c>
      <c r="R332" s="46" t="str">
        <f>IFERROR(VLOOKUP($A331,'XI-MARKS-DB'!$A$1:$BY$184,53),"")</f>
        <v/>
      </c>
      <c r="S332" s="46" t="str">
        <f>IFERROR(IF((VLOOKUP($A331,'XI-MARKS-DB'!$A$1:$BY$184,59))=0,"",VLOOKUP($A331,'XI-MARKS-DB'!$A$1:$BY$184,59)),"")</f>
        <v/>
      </c>
      <c r="T332" s="46" t="str">
        <f>IFERROR(IF((VLOOKUP($A331,'XI-MARKS-DB'!$A$1:$BY$184,61))=0,"",VLOOKUP($A331,'XI-MARKS-DB'!$A$1:$BY$184,61)),"")</f>
        <v/>
      </c>
      <c r="U332" s="46" t="str">
        <f>IFERROR(VLOOKUP($A331,'XI-MARKS-DB'!$A$1:$BY$184,63),"")</f>
        <v/>
      </c>
      <c r="V332" s="103"/>
      <c r="W332" s="103"/>
    </row>
    <row r="333" spans="1:23" x14ac:dyDescent="0.3">
      <c r="A333" s="103" t="str">
        <f>IF(COUNTA('XI-MARKS-DB'!$C$3:$C$277)&gt;A331,A331+1,"")</f>
        <v/>
      </c>
      <c r="B333" s="103" t="str">
        <f>IFERROR(VLOOKUP($A333,'XI-MARKS-DB'!$A$1:$BY$184,3)&amp;" ("&amp;VLOOKUP($A333,'XI-MARKS-DB'!$A$1:$BY$184,2)&amp;")","")</f>
        <v/>
      </c>
      <c r="C333" s="46" t="str">
        <f>IFERROR(VLOOKUP($A333,'XI-MARKS-DB'!$A$1:$BY$184,7),"")</f>
        <v/>
      </c>
      <c r="D333" s="104" t="str">
        <f t="shared" ref="D333" si="328">IF($D334="","",$F$1)</f>
        <v/>
      </c>
      <c r="E333" s="104"/>
      <c r="F333" s="104"/>
      <c r="G333" s="104" t="str">
        <f t="shared" ref="G333" si="329">IF($G334="","",$I$1)</f>
        <v/>
      </c>
      <c r="H333" s="104"/>
      <c r="I333" s="104"/>
      <c r="J333" s="104" t="str">
        <f>IFERROR(VLOOKUP($A333,'XI-MARKS-DB'!$A$1:$BY$184,26),"")</f>
        <v/>
      </c>
      <c r="K333" s="104"/>
      <c r="L333" s="104"/>
      <c r="M333" s="104" t="str">
        <f>IFERROR(VLOOKUP($A333,'XI-MARKS-DB'!$A$1:$BY$184,36),"")</f>
        <v/>
      </c>
      <c r="N333" s="104"/>
      <c r="O333" s="104"/>
      <c r="P333" s="104" t="str">
        <f>IFERROR(VLOOKUP($A333,'XI-MARKS-DB'!$A$1:$BY$184,46),"")</f>
        <v/>
      </c>
      <c r="Q333" s="104"/>
      <c r="R333" s="104"/>
      <c r="S333" s="104" t="str">
        <f>IFERROR(IF((VLOOKUP($A333,'XI-MARKS-DB'!$A$1:$BY$184,56))=0,"",VLOOKUP($A333,'XI-MARKS-DB'!$A$1:$BY$184,56)),"")</f>
        <v/>
      </c>
      <c r="T333" s="104"/>
      <c r="U333" s="104"/>
      <c r="V333" s="103" t="str">
        <f>IFERROR(VLOOKUP($A333,'XI-MARKS-DB'!$A$1:$BY$184,66),"")</f>
        <v/>
      </c>
      <c r="W333" s="103" t="str">
        <f>IFERROR(VLOOKUP($A333,'XI-MARKS-DB'!$A$1:$BY$184,69),"")</f>
        <v/>
      </c>
    </row>
    <row r="334" spans="1:23" x14ac:dyDescent="0.3">
      <c r="A334" s="103"/>
      <c r="B334" s="103"/>
      <c r="C334" s="46" t="str">
        <f>IFERROR(VLOOKUP($A333,'XI-MARKS-DB'!$A$1:$BY$184,4),"")</f>
        <v/>
      </c>
      <c r="D334" s="46" t="str">
        <f>IFERROR(VLOOKUP($A333,'XI-MARKS-DB'!$A$1:$BY$184,10),"")</f>
        <v/>
      </c>
      <c r="E334" s="46" t="str">
        <f>IFERROR(VLOOKUP($A333,'XI-MARKS-DB'!$A$1:$BY$184,12),"")</f>
        <v/>
      </c>
      <c r="F334" s="46" t="str">
        <f>IFERROR(VLOOKUP($A333,'XI-MARKS-DB'!$A$1:$BY$184,14),"")</f>
        <v/>
      </c>
      <c r="G334" s="46" t="str">
        <f>IFERROR(VLOOKUP($A333,'XI-MARKS-DB'!$A$1:$BY$184,19),"")</f>
        <v/>
      </c>
      <c r="H334" s="46" t="str">
        <f>IFERROR(VLOOKUP($A333,'XI-MARKS-DB'!$A$1:$BY$184,21),"")</f>
        <v/>
      </c>
      <c r="I334" s="46" t="str">
        <f>IFERROR(VLOOKUP($A333,'XI-MARKS-DB'!$A$1:$BY$184,23),"")</f>
        <v/>
      </c>
      <c r="J334" s="46" t="str">
        <f>IFERROR(VLOOKUP($A333,'XI-MARKS-DB'!$A$1:$BY$184,29),"")</f>
        <v/>
      </c>
      <c r="K334" s="46" t="str">
        <f>IFERROR(VLOOKUP($A333,'XI-MARKS-DB'!$A$1:$BY$184,31),"")</f>
        <v/>
      </c>
      <c r="L334" s="46" t="str">
        <f>IFERROR(VLOOKUP($A333,'XI-MARKS-DB'!$A$1:$BY$184,33),"")</f>
        <v/>
      </c>
      <c r="M334" s="46" t="str">
        <f>IFERROR(VLOOKUP($A333,'XI-MARKS-DB'!$A$1:$BY$184,39),"")</f>
        <v/>
      </c>
      <c r="N334" s="46" t="str">
        <f>IFERROR(VLOOKUP($A333,'XI-MARKS-DB'!$A$1:$BY$184,41),"")</f>
        <v/>
      </c>
      <c r="O334" s="46" t="str">
        <f>IFERROR(VLOOKUP($A333,'XI-MARKS-DB'!$A$1:$BY$184,43),"")</f>
        <v/>
      </c>
      <c r="P334" s="46" t="str">
        <f>IFERROR(VLOOKUP($A333,'XI-MARKS-DB'!$A$1:$BY$184,49),"")</f>
        <v/>
      </c>
      <c r="Q334" s="46" t="str">
        <f>IFERROR(VLOOKUP($A333,'XI-MARKS-DB'!$A$1:$BY$184,51),"")</f>
        <v/>
      </c>
      <c r="R334" s="46" t="str">
        <f>IFERROR(VLOOKUP($A333,'XI-MARKS-DB'!$A$1:$BY$184,53),"")</f>
        <v/>
      </c>
      <c r="S334" s="46" t="str">
        <f>IFERROR(IF((VLOOKUP($A333,'XI-MARKS-DB'!$A$1:$BY$184,59))=0,"",VLOOKUP($A333,'XI-MARKS-DB'!$A$1:$BY$184,59)),"")</f>
        <v/>
      </c>
      <c r="T334" s="46" t="str">
        <f>IFERROR(IF((VLOOKUP($A333,'XI-MARKS-DB'!$A$1:$BY$184,61))=0,"",VLOOKUP($A333,'XI-MARKS-DB'!$A$1:$BY$184,61)),"")</f>
        <v/>
      </c>
      <c r="U334" s="46" t="str">
        <f>IFERROR(VLOOKUP($A333,'XI-MARKS-DB'!$A$1:$BY$184,63),"")</f>
        <v/>
      </c>
      <c r="V334" s="103"/>
      <c r="W334" s="103"/>
    </row>
    <row r="335" spans="1:23" x14ac:dyDescent="0.3">
      <c r="A335" s="103" t="str">
        <f>IF(COUNTA('XI-MARKS-DB'!$C$3:$C$277)&gt;A333,A333+1,"")</f>
        <v/>
      </c>
      <c r="B335" s="103" t="str">
        <f>IFERROR(VLOOKUP($A335,'XI-MARKS-DB'!$A$1:$BY$184,3)&amp;" ("&amp;VLOOKUP($A335,'XI-MARKS-DB'!$A$1:$BY$184,2)&amp;")","")</f>
        <v/>
      </c>
      <c r="C335" s="46" t="str">
        <f>IFERROR(VLOOKUP($A335,'XI-MARKS-DB'!$A$1:$BY$184,7),"")</f>
        <v/>
      </c>
      <c r="D335" s="104" t="str">
        <f t="shared" ref="D335" si="330">IF($D336="","",$F$1)</f>
        <v/>
      </c>
      <c r="E335" s="104"/>
      <c r="F335" s="104"/>
      <c r="G335" s="104" t="str">
        <f t="shared" ref="G335" si="331">IF($G336="","",$I$1)</f>
        <v/>
      </c>
      <c r="H335" s="104"/>
      <c r="I335" s="104"/>
      <c r="J335" s="104" t="str">
        <f>IFERROR(VLOOKUP($A335,'XI-MARKS-DB'!$A$1:$BY$184,26),"")</f>
        <v/>
      </c>
      <c r="K335" s="104"/>
      <c r="L335" s="104"/>
      <c r="M335" s="104" t="str">
        <f>IFERROR(VLOOKUP($A335,'XI-MARKS-DB'!$A$1:$BY$184,36),"")</f>
        <v/>
      </c>
      <c r="N335" s="104"/>
      <c r="O335" s="104"/>
      <c r="P335" s="104" t="str">
        <f>IFERROR(VLOOKUP($A335,'XI-MARKS-DB'!$A$1:$BY$184,46),"")</f>
        <v/>
      </c>
      <c r="Q335" s="104"/>
      <c r="R335" s="104"/>
      <c r="S335" s="104" t="str">
        <f>IFERROR(IF((VLOOKUP($A335,'XI-MARKS-DB'!$A$1:$BY$184,56))=0,"",VLOOKUP($A335,'XI-MARKS-DB'!$A$1:$BY$184,56)),"")</f>
        <v/>
      </c>
      <c r="T335" s="104"/>
      <c r="U335" s="104"/>
      <c r="V335" s="103" t="str">
        <f>IFERROR(VLOOKUP($A335,'XI-MARKS-DB'!$A$1:$BY$184,66),"")</f>
        <v/>
      </c>
      <c r="W335" s="103" t="str">
        <f>IFERROR(VLOOKUP($A335,'XI-MARKS-DB'!$A$1:$BY$184,69),"")</f>
        <v/>
      </c>
    </row>
    <row r="336" spans="1:23" x14ac:dyDescent="0.3">
      <c r="A336" s="103"/>
      <c r="B336" s="103"/>
      <c r="C336" s="46" t="str">
        <f>IFERROR(VLOOKUP($A335,'XI-MARKS-DB'!$A$1:$BY$184,4),"")</f>
        <v/>
      </c>
      <c r="D336" s="46" t="str">
        <f>IFERROR(VLOOKUP($A335,'XI-MARKS-DB'!$A$1:$BY$184,10),"")</f>
        <v/>
      </c>
      <c r="E336" s="46" t="str">
        <f>IFERROR(VLOOKUP($A335,'XI-MARKS-DB'!$A$1:$BY$184,12),"")</f>
        <v/>
      </c>
      <c r="F336" s="46" t="str">
        <f>IFERROR(VLOOKUP($A335,'XI-MARKS-DB'!$A$1:$BY$184,14),"")</f>
        <v/>
      </c>
      <c r="G336" s="46" t="str">
        <f>IFERROR(VLOOKUP($A335,'XI-MARKS-DB'!$A$1:$BY$184,19),"")</f>
        <v/>
      </c>
      <c r="H336" s="46" t="str">
        <f>IFERROR(VLOOKUP($A335,'XI-MARKS-DB'!$A$1:$BY$184,21),"")</f>
        <v/>
      </c>
      <c r="I336" s="46" t="str">
        <f>IFERROR(VLOOKUP($A335,'XI-MARKS-DB'!$A$1:$BY$184,23),"")</f>
        <v/>
      </c>
      <c r="J336" s="46" t="str">
        <f>IFERROR(VLOOKUP($A335,'XI-MARKS-DB'!$A$1:$BY$184,29),"")</f>
        <v/>
      </c>
      <c r="K336" s="46" t="str">
        <f>IFERROR(VLOOKUP($A335,'XI-MARKS-DB'!$A$1:$BY$184,31),"")</f>
        <v/>
      </c>
      <c r="L336" s="46" t="str">
        <f>IFERROR(VLOOKUP($A335,'XI-MARKS-DB'!$A$1:$BY$184,33),"")</f>
        <v/>
      </c>
      <c r="M336" s="46" t="str">
        <f>IFERROR(VLOOKUP($A335,'XI-MARKS-DB'!$A$1:$BY$184,39),"")</f>
        <v/>
      </c>
      <c r="N336" s="46" t="str">
        <f>IFERROR(VLOOKUP($A335,'XI-MARKS-DB'!$A$1:$BY$184,41),"")</f>
        <v/>
      </c>
      <c r="O336" s="46" t="str">
        <f>IFERROR(VLOOKUP($A335,'XI-MARKS-DB'!$A$1:$BY$184,43),"")</f>
        <v/>
      </c>
      <c r="P336" s="46" t="str">
        <f>IFERROR(VLOOKUP($A335,'XI-MARKS-DB'!$A$1:$BY$184,49),"")</f>
        <v/>
      </c>
      <c r="Q336" s="46" t="str">
        <f>IFERROR(VLOOKUP($A335,'XI-MARKS-DB'!$A$1:$BY$184,51),"")</f>
        <v/>
      </c>
      <c r="R336" s="46" t="str">
        <f>IFERROR(VLOOKUP($A335,'XI-MARKS-DB'!$A$1:$BY$184,53),"")</f>
        <v/>
      </c>
      <c r="S336" s="46" t="str">
        <f>IFERROR(IF((VLOOKUP($A335,'XI-MARKS-DB'!$A$1:$BY$184,59))=0,"",VLOOKUP($A335,'XI-MARKS-DB'!$A$1:$BY$184,59)),"")</f>
        <v/>
      </c>
      <c r="T336" s="46" t="str">
        <f>IFERROR(IF((VLOOKUP($A335,'XI-MARKS-DB'!$A$1:$BY$184,61))=0,"",VLOOKUP($A335,'XI-MARKS-DB'!$A$1:$BY$184,61)),"")</f>
        <v/>
      </c>
      <c r="U336" s="46" t="str">
        <f>IFERROR(VLOOKUP($A335,'XI-MARKS-DB'!$A$1:$BY$184,63),"")</f>
        <v/>
      </c>
      <c r="V336" s="103"/>
      <c r="W336" s="103"/>
    </row>
    <row r="337" spans="1:23" x14ac:dyDescent="0.3">
      <c r="A337" s="103" t="str">
        <f>IF(COUNTA('XI-MARKS-DB'!$C$3:$C$277)&gt;A335,A335+1,"")</f>
        <v/>
      </c>
      <c r="B337" s="103" t="str">
        <f>IFERROR(VLOOKUP($A337,'XI-MARKS-DB'!$A$1:$BY$184,3)&amp;" ("&amp;VLOOKUP($A337,'XI-MARKS-DB'!$A$1:$BY$184,2)&amp;")","")</f>
        <v/>
      </c>
      <c r="C337" s="46" t="str">
        <f>IFERROR(VLOOKUP($A337,'XI-MARKS-DB'!$A$1:$BY$184,7),"")</f>
        <v/>
      </c>
      <c r="D337" s="104" t="str">
        <f t="shared" ref="D337" si="332">IF($D338="","",$F$1)</f>
        <v/>
      </c>
      <c r="E337" s="104"/>
      <c r="F337" s="104"/>
      <c r="G337" s="104" t="str">
        <f t="shared" ref="G337" si="333">IF($G338="","",$I$1)</f>
        <v/>
      </c>
      <c r="H337" s="104"/>
      <c r="I337" s="104"/>
      <c r="J337" s="104" t="str">
        <f>IFERROR(VLOOKUP($A337,'XI-MARKS-DB'!$A$1:$BY$184,26),"")</f>
        <v/>
      </c>
      <c r="K337" s="104"/>
      <c r="L337" s="104"/>
      <c r="M337" s="104" t="str">
        <f>IFERROR(VLOOKUP($A337,'XI-MARKS-DB'!$A$1:$BY$184,36),"")</f>
        <v/>
      </c>
      <c r="N337" s="104"/>
      <c r="O337" s="104"/>
      <c r="P337" s="104" t="str">
        <f>IFERROR(VLOOKUP($A337,'XI-MARKS-DB'!$A$1:$BY$184,46),"")</f>
        <v/>
      </c>
      <c r="Q337" s="104"/>
      <c r="R337" s="104"/>
      <c r="S337" s="104" t="str">
        <f>IFERROR(IF((VLOOKUP($A337,'XI-MARKS-DB'!$A$1:$BY$184,56))=0,"",VLOOKUP($A337,'XI-MARKS-DB'!$A$1:$BY$184,56)),"")</f>
        <v/>
      </c>
      <c r="T337" s="104"/>
      <c r="U337" s="104"/>
      <c r="V337" s="103" t="str">
        <f>IFERROR(VLOOKUP($A337,'XI-MARKS-DB'!$A$1:$BY$184,66),"")</f>
        <v/>
      </c>
      <c r="W337" s="103" t="str">
        <f>IFERROR(VLOOKUP($A337,'XI-MARKS-DB'!$A$1:$BY$184,69),"")</f>
        <v/>
      </c>
    </row>
    <row r="338" spans="1:23" x14ac:dyDescent="0.3">
      <c r="A338" s="103"/>
      <c r="B338" s="103"/>
      <c r="C338" s="46" t="str">
        <f>IFERROR(VLOOKUP($A337,'XI-MARKS-DB'!$A$1:$BY$184,4),"")</f>
        <v/>
      </c>
      <c r="D338" s="46" t="str">
        <f>IFERROR(VLOOKUP($A337,'XI-MARKS-DB'!$A$1:$BY$184,10),"")</f>
        <v/>
      </c>
      <c r="E338" s="46" t="str">
        <f>IFERROR(VLOOKUP($A337,'XI-MARKS-DB'!$A$1:$BY$184,12),"")</f>
        <v/>
      </c>
      <c r="F338" s="46" t="str">
        <f>IFERROR(VLOOKUP($A337,'XI-MARKS-DB'!$A$1:$BY$184,14),"")</f>
        <v/>
      </c>
      <c r="G338" s="46" t="str">
        <f>IFERROR(VLOOKUP($A337,'XI-MARKS-DB'!$A$1:$BY$184,19),"")</f>
        <v/>
      </c>
      <c r="H338" s="46" t="str">
        <f>IFERROR(VLOOKUP($A337,'XI-MARKS-DB'!$A$1:$BY$184,21),"")</f>
        <v/>
      </c>
      <c r="I338" s="46" t="str">
        <f>IFERROR(VLOOKUP($A337,'XI-MARKS-DB'!$A$1:$BY$184,23),"")</f>
        <v/>
      </c>
      <c r="J338" s="46" t="str">
        <f>IFERROR(VLOOKUP($A337,'XI-MARKS-DB'!$A$1:$BY$184,29),"")</f>
        <v/>
      </c>
      <c r="K338" s="46" t="str">
        <f>IFERROR(VLOOKUP($A337,'XI-MARKS-DB'!$A$1:$BY$184,31),"")</f>
        <v/>
      </c>
      <c r="L338" s="46" t="str">
        <f>IFERROR(VLOOKUP($A337,'XI-MARKS-DB'!$A$1:$BY$184,33),"")</f>
        <v/>
      </c>
      <c r="M338" s="46" t="str">
        <f>IFERROR(VLOOKUP($A337,'XI-MARKS-DB'!$A$1:$BY$184,39),"")</f>
        <v/>
      </c>
      <c r="N338" s="46" t="str">
        <f>IFERROR(VLOOKUP($A337,'XI-MARKS-DB'!$A$1:$BY$184,41),"")</f>
        <v/>
      </c>
      <c r="O338" s="46" t="str">
        <f>IFERROR(VLOOKUP($A337,'XI-MARKS-DB'!$A$1:$BY$184,43),"")</f>
        <v/>
      </c>
      <c r="P338" s="46" t="str">
        <f>IFERROR(VLOOKUP($A337,'XI-MARKS-DB'!$A$1:$BY$184,49),"")</f>
        <v/>
      </c>
      <c r="Q338" s="46" t="str">
        <f>IFERROR(VLOOKUP($A337,'XI-MARKS-DB'!$A$1:$BY$184,51),"")</f>
        <v/>
      </c>
      <c r="R338" s="46" t="str">
        <f>IFERROR(VLOOKUP($A337,'XI-MARKS-DB'!$A$1:$BY$184,53),"")</f>
        <v/>
      </c>
      <c r="S338" s="46" t="str">
        <f>IFERROR(IF((VLOOKUP($A337,'XI-MARKS-DB'!$A$1:$BY$184,59))=0,"",VLOOKUP($A337,'XI-MARKS-DB'!$A$1:$BY$184,59)),"")</f>
        <v/>
      </c>
      <c r="T338" s="46" t="str">
        <f>IFERROR(IF((VLOOKUP($A337,'XI-MARKS-DB'!$A$1:$BY$184,61))=0,"",VLOOKUP($A337,'XI-MARKS-DB'!$A$1:$BY$184,61)),"")</f>
        <v/>
      </c>
      <c r="U338" s="46" t="str">
        <f>IFERROR(VLOOKUP($A337,'XI-MARKS-DB'!$A$1:$BY$184,63),"")</f>
        <v/>
      </c>
      <c r="V338" s="103"/>
      <c r="W338" s="103"/>
    </row>
    <row r="339" spans="1:23" x14ac:dyDescent="0.3">
      <c r="A339" s="103" t="str">
        <f>IF(COUNTA('XI-MARKS-DB'!$C$3:$C$277)&gt;A337,A337+1,"")</f>
        <v/>
      </c>
      <c r="B339" s="103" t="str">
        <f>IFERROR(VLOOKUP($A339,'XI-MARKS-DB'!$A$1:$BY$184,3)&amp;" ("&amp;VLOOKUP($A339,'XI-MARKS-DB'!$A$1:$BY$184,2)&amp;")","")</f>
        <v/>
      </c>
      <c r="C339" s="46" t="str">
        <f>IFERROR(VLOOKUP($A339,'XI-MARKS-DB'!$A$1:$BY$184,7),"")</f>
        <v/>
      </c>
      <c r="D339" s="104" t="str">
        <f t="shared" ref="D339" si="334">IF($D340="","",$F$1)</f>
        <v/>
      </c>
      <c r="E339" s="104"/>
      <c r="F339" s="104"/>
      <c r="G339" s="104" t="str">
        <f t="shared" ref="G339" si="335">IF($G340="","",$I$1)</f>
        <v/>
      </c>
      <c r="H339" s="104"/>
      <c r="I339" s="104"/>
      <c r="J339" s="104" t="str">
        <f>IFERROR(VLOOKUP($A339,'XI-MARKS-DB'!$A$1:$BY$184,26),"")</f>
        <v/>
      </c>
      <c r="K339" s="104"/>
      <c r="L339" s="104"/>
      <c r="M339" s="104" t="str">
        <f>IFERROR(VLOOKUP($A339,'XI-MARKS-DB'!$A$1:$BY$184,36),"")</f>
        <v/>
      </c>
      <c r="N339" s="104"/>
      <c r="O339" s="104"/>
      <c r="P339" s="104" t="str">
        <f>IFERROR(VLOOKUP($A339,'XI-MARKS-DB'!$A$1:$BY$184,46),"")</f>
        <v/>
      </c>
      <c r="Q339" s="104"/>
      <c r="R339" s="104"/>
      <c r="S339" s="104" t="str">
        <f>IFERROR(IF((VLOOKUP($A339,'XI-MARKS-DB'!$A$1:$BY$184,56))=0,"",VLOOKUP($A339,'XI-MARKS-DB'!$A$1:$BY$184,56)),"")</f>
        <v/>
      </c>
      <c r="T339" s="104"/>
      <c r="U339" s="104"/>
      <c r="V339" s="103" t="str">
        <f>IFERROR(VLOOKUP($A339,'XI-MARKS-DB'!$A$1:$BY$184,66),"")</f>
        <v/>
      </c>
      <c r="W339" s="103" t="str">
        <f>IFERROR(VLOOKUP($A339,'XI-MARKS-DB'!$A$1:$BY$184,69),"")</f>
        <v/>
      </c>
    </row>
    <row r="340" spans="1:23" x14ac:dyDescent="0.3">
      <c r="A340" s="103"/>
      <c r="B340" s="103"/>
      <c r="C340" s="46" t="str">
        <f>IFERROR(VLOOKUP($A339,'XI-MARKS-DB'!$A$1:$BY$184,4),"")</f>
        <v/>
      </c>
      <c r="D340" s="46" t="str">
        <f>IFERROR(VLOOKUP($A339,'XI-MARKS-DB'!$A$1:$BY$184,10),"")</f>
        <v/>
      </c>
      <c r="E340" s="46" t="str">
        <f>IFERROR(VLOOKUP($A339,'XI-MARKS-DB'!$A$1:$BY$184,12),"")</f>
        <v/>
      </c>
      <c r="F340" s="46" t="str">
        <f>IFERROR(VLOOKUP($A339,'XI-MARKS-DB'!$A$1:$BY$184,14),"")</f>
        <v/>
      </c>
      <c r="G340" s="46" t="str">
        <f>IFERROR(VLOOKUP($A339,'XI-MARKS-DB'!$A$1:$BY$184,19),"")</f>
        <v/>
      </c>
      <c r="H340" s="46" t="str">
        <f>IFERROR(VLOOKUP($A339,'XI-MARKS-DB'!$A$1:$BY$184,21),"")</f>
        <v/>
      </c>
      <c r="I340" s="46" t="str">
        <f>IFERROR(VLOOKUP($A339,'XI-MARKS-DB'!$A$1:$BY$184,23),"")</f>
        <v/>
      </c>
      <c r="J340" s="46" t="str">
        <f>IFERROR(VLOOKUP($A339,'XI-MARKS-DB'!$A$1:$BY$184,29),"")</f>
        <v/>
      </c>
      <c r="K340" s="46" t="str">
        <f>IFERROR(VLOOKUP($A339,'XI-MARKS-DB'!$A$1:$BY$184,31),"")</f>
        <v/>
      </c>
      <c r="L340" s="46" t="str">
        <f>IFERROR(VLOOKUP($A339,'XI-MARKS-DB'!$A$1:$BY$184,33),"")</f>
        <v/>
      </c>
      <c r="M340" s="46" t="str">
        <f>IFERROR(VLOOKUP($A339,'XI-MARKS-DB'!$A$1:$BY$184,39),"")</f>
        <v/>
      </c>
      <c r="N340" s="46" t="str">
        <f>IFERROR(VLOOKUP($A339,'XI-MARKS-DB'!$A$1:$BY$184,41),"")</f>
        <v/>
      </c>
      <c r="O340" s="46" t="str">
        <f>IFERROR(VLOOKUP($A339,'XI-MARKS-DB'!$A$1:$BY$184,43),"")</f>
        <v/>
      </c>
      <c r="P340" s="46" t="str">
        <f>IFERROR(VLOOKUP($A339,'XI-MARKS-DB'!$A$1:$BY$184,49),"")</f>
        <v/>
      </c>
      <c r="Q340" s="46" t="str">
        <f>IFERROR(VLOOKUP($A339,'XI-MARKS-DB'!$A$1:$BY$184,51),"")</f>
        <v/>
      </c>
      <c r="R340" s="46" t="str">
        <f>IFERROR(VLOOKUP($A339,'XI-MARKS-DB'!$A$1:$BY$184,53),"")</f>
        <v/>
      </c>
      <c r="S340" s="46" t="str">
        <f>IFERROR(IF((VLOOKUP($A339,'XI-MARKS-DB'!$A$1:$BY$184,59))=0,"",VLOOKUP($A339,'XI-MARKS-DB'!$A$1:$BY$184,59)),"")</f>
        <v/>
      </c>
      <c r="T340" s="46" t="str">
        <f>IFERROR(IF((VLOOKUP($A339,'XI-MARKS-DB'!$A$1:$BY$184,61))=0,"",VLOOKUP($A339,'XI-MARKS-DB'!$A$1:$BY$184,61)),"")</f>
        <v/>
      </c>
      <c r="U340" s="46" t="str">
        <f>IFERROR(VLOOKUP($A339,'XI-MARKS-DB'!$A$1:$BY$184,63),"")</f>
        <v/>
      </c>
      <c r="V340" s="103"/>
      <c r="W340" s="103"/>
    </row>
    <row r="341" spans="1:23" x14ac:dyDescent="0.3">
      <c r="A341" s="103" t="str">
        <f>IF(COUNTA('XI-MARKS-DB'!$C$3:$C$277)&gt;A339,A339+1,"")</f>
        <v/>
      </c>
      <c r="B341" s="103" t="str">
        <f>IFERROR(VLOOKUP($A341,'XI-MARKS-DB'!$A$1:$BY$184,3)&amp;" ("&amp;VLOOKUP($A341,'XI-MARKS-DB'!$A$1:$BY$184,2)&amp;")","")</f>
        <v/>
      </c>
      <c r="C341" s="46" t="str">
        <f>IFERROR(VLOOKUP($A341,'XI-MARKS-DB'!$A$1:$BY$184,7),"")</f>
        <v/>
      </c>
      <c r="D341" s="104" t="str">
        <f t="shared" ref="D341" si="336">IF($D342="","",$F$1)</f>
        <v/>
      </c>
      <c r="E341" s="104"/>
      <c r="F341" s="104"/>
      <c r="G341" s="104" t="str">
        <f t="shared" ref="G341" si="337">IF($G342="","",$I$1)</f>
        <v/>
      </c>
      <c r="H341" s="104"/>
      <c r="I341" s="104"/>
      <c r="J341" s="104" t="str">
        <f>IFERROR(VLOOKUP($A341,'XI-MARKS-DB'!$A$1:$BY$184,26),"")</f>
        <v/>
      </c>
      <c r="K341" s="104"/>
      <c r="L341" s="104"/>
      <c r="M341" s="104" t="str">
        <f>IFERROR(VLOOKUP($A341,'XI-MARKS-DB'!$A$1:$BY$184,36),"")</f>
        <v/>
      </c>
      <c r="N341" s="104"/>
      <c r="O341" s="104"/>
      <c r="P341" s="104" t="str">
        <f>IFERROR(VLOOKUP($A341,'XI-MARKS-DB'!$A$1:$BY$184,46),"")</f>
        <v/>
      </c>
      <c r="Q341" s="104"/>
      <c r="R341" s="104"/>
      <c r="S341" s="104" t="str">
        <f>IFERROR(IF((VLOOKUP($A341,'XI-MARKS-DB'!$A$1:$BY$184,56))=0,"",VLOOKUP($A341,'XI-MARKS-DB'!$A$1:$BY$184,56)),"")</f>
        <v/>
      </c>
      <c r="T341" s="104"/>
      <c r="U341" s="104"/>
      <c r="V341" s="103" t="str">
        <f>IFERROR(VLOOKUP($A341,'XI-MARKS-DB'!$A$1:$BY$184,66),"")</f>
        <v/>
      </c>
      <c r="W341" s="103" t="str">
        <f>IFERROR(VLOOKUP($A341,'XI-MARKS-DB'!$A$1:$BY$184,69),"")</f>
        <v/>
      </c>
    </row>
    <row r="342" spans="1:23" x14ac:dyDescent="0.3">
      <c r="A342" s="103"/>
      <c r="B342" s="103"/>
      <c r="C342" s="46" t="str">
        <f>IFERROR(VLOOKUP($A341,'XI-MARKS-DB'!$A$1:$BY$184,4),"")</f>
        <v/>
      </c>
      <c r="D342" s="46" t="str">
        <f>IFERROR(VLOOKUP($A341,'XI-MARKS-DB'!$A$1:$BY$184,10),"")</f>
        <v/>
      </c>
      <c r="E342" s="46" t="str">
        <f>IFERROR(VLOOKUP($A341,'XI-MARKS-DB'!$A$1:$BY$184,12),"")</f>
        <v/>
      </c>
      <c r="F342" s="46" t="str">
        <f>IFERROR(VLOOKUP($A341,'XI-MARKS-DB'!$A$1:$BY$184,14),"")</f>
        <v/>
      </c>
      <c r="G342" s="46" t="str">
        <f>IFERROR(VLOOKUP($A341,'XI-MARKS-DB'!$A$1:$BY$184,19),"")</f>
        <v/>
      </c>
      <c r="H342" s="46" t="str">
        <f>IFERROR(VLOOKUP($A341,'XI-MARKS-DB'!$A$1:$BY$184,21),"")</f>
        <v/>
      </c>
      <c r="I342" s="46" t="str">
        <f>IFERROR(VLOOKUP($A341,'XI-MARKS-DB'!$A$1:$BY$184,23),"")</f>
        <v/>
      </c>
      <c r="J342" s="46" t="str">
        <f>IFERROR(VLOOKUP($A341,'XI-MARKS-DB'!$A$1:$BY$184,29),"")</f>
        <v/>
      </c>
      <c r="K342" s="46" t="str">
        <f>IFERROR(VLOOKUP($A341,'XI-MARKS-DB'!$A$1:$BY$184,31),"")</f>
        <v/>
      </c>
      <c r="L342" s="46" t="str">
        <f>IFERROR(VLOOKUP($A341,'XI-MARKS-DB'!$A$1:$BY$184,33),"")</f>
        <v/>
      </c>
      <c r="M342" s="46" t="str">
        <f>IFERROR(VLOOKUP($A341,'XI-MARKS-DB'!$A$1:$BY$184,39),"")</f>
        <v/>
      </c>
      <c r="N342" s="46" t="str">
        <f>IFERROR(VLOOKUP($A341,'XI-MARKS-DB'!$A$1:$BY$184,41),"")</f>
        <v/>
      </c>
      <c r="O342" s="46" t="str">
        <f>IFERROR(VLOOKUP($A341,'XI-MARKS-DB'!$A$1:$BY$184,43),"")</f>
        <v/>
      </c>
      <c r="P342" s="46" t="str">
        <f>IFERROR(VLOOKUP($A341,'XI-MARKS-DB'!$A$1:$BY$184,49),"")</f>
        <v/>
      </c>
      <c r="Q342" s="46" t="str">
        <f>IFERROR(VLOOKUP($A341,'XI-MARKS-DB'!$A$1:$BY$184,51),"")</f>
        <v/>
      </c>
      <c r="R342" s="46" t="str">
        <f>IFERROR(VLOOKUP($A341,'XI-MARKS-DB'!$A$1:$BY$184,53),"")</f>
        <v/>
      </c>
      <c r="S342" s="46" t="str">
        <f>IFERROR(IF((VLOOKUP($A341,'XI-MARKS-DB'!$A$1:$BY$184,59))=0,"",VLOOKUP($A341,'XI-MARKS-DB'!$A$1:$BY$184,59)),"")</f>
        <v/>
      </c>
      <c r="T342" s="46" t="str">
        <f>IFERROR(IF((VLOOKUP($A341,'XI-MARKS-DB'!$A$1:$BY$184,61))=0,"",VLOOKUP($A341,'XI-MARKS-DB'!$A$1:$BY$184,61)),"")</f>
        <v/>
      </c>
      <c r="U342" s="46" t="str">
        <f>IFERROR(VLOOKUP($A341,'XI-MARKS-DB'!$A$1:$BY$184,63),"")</f>
        <v/>
      </c>
      <c r="V342" s="103"/>
      <c r="W342" s="103"/>
    </row>
    <row r="343" spans="1:23" x14ac:dyDescent="0.3">
      <c r="A343" s="103" t="str">
        <f>IF(COUNTA('XI-MARKS-DB'!$C$3:$C$277)&gt;A341,A341+1,"")</f>
        <v/>
      </c>
      <c r="B343" s="103" t="str">
        <f>IFERROR(VLOOKUP($A343,'XI-MARKS-DB'!$A$1:$BY$184,3)&amp;" ("&amp;VLOOKUP($A343,'XI-MARKS-DB'!$A$1:$BY$184,2)&amp;")","")</f>
        <v/>
      </c>
      <c r="C343" s="46" t="str">
        <f>IFERROR(VLOOKUP($A343,'XI-MARKS-DB'!$A$1:$BY$184,7),"")</f>
        <v/>
      </c>
      <c r="D343" s="104" t="str">
        <f t="shared" ref="D343" si="338">IF($D344="","",$F$1)</f>
        <v/>
      </c>
      <c r="E343" s="104"/>
      <c r="F343" s="104"/>
      <c r="G343" s="104" t="str">
        <f t="shared" ref="G343" si="339">IF($G344="","",$I$1)</f>
        <v/>
      </c>
      <c r="H343" s="104"/>
      <c r="I343" s="104"/>
      <c r="J343" s="104" t="str">
        <f>IFERROR(VLOOKUP($A343,'XI-MARKS-DB'!$A$1:$BY$184,26),"")</f>
        <v/>
      </c>
      <c r="K343" s="104"/>
      <c r="L343" s="104"/>
      <c r="M343" s="104" t="str">
        <f>IFERROR(VLOOKUP($A343,'XI-MARKS-DB'!$A$1:$BY$184,36),"")</f>
        <v/>
      </c>
      <c r="N343" s="104"/>
      <c r="O343" s="104"/>
      <c r="P343" s="104" t="str">
        <f>IFERROR(VLOOKUP($A343,'XI-MARKS-DB'!$A$1:$BY$184,46),"")</f>
        <v/>
      </c>
      <c r="Q343" s="104"/>
      <c r="R343" s="104"/>
      <c r="S343" s="104" t="str">
        <f>IFERROR(IF((VLOOKUP($A343,'XI-MARKS-DB'!$A$1:$BY$184,56))=0,"",VLOOKUP($A343,'XI-MARKS-DB'!$A$1:$BY$184,56)),"")</f>
        <v/>
      </c>
      <c r="T343" s="104"/>
      <c r="U343" s="104"/>
      <c r="V343" s="103" t="str">
        <f>IFERROR(VLOOKUP($A343,'XI-MARKS-DB'!$A$1:$BY$184,66),"")</f>
        <v/>
      </c>
      <c r="W343" s="103" t="str">
        <f>IFERROR(VLOOKUP($A343,'XI-MARKS-DB'!$A$1:$BY$184,69),"")</f>
        <v/>
      </c>
    </row>
    <row r="344" spans="1:23" x14ac:dyDescent="0.3">
      <c r="A344" s="103"/>
      <c r="B344" s="103"/>
      <c r="C344" s="46" t="str">
        <f>IFERROR(VLOOKUP($A343,'XI-MARKS-DB'!$A$1:$BY$184,4),"")</f>
        <v/>
      </c>
      <c r="D344" s="46" t="str">
        <f>IFERROR(VLOOKUP($A343,'XI-MARKS-DB'!$A$1:$BY$184,10),"")</f>
        <v/>
      </c>
      <c r="E344" s="46" t="str">
        <f>IFERROR(VLOOKUP($A343,'XI-MARKS-DB'!$A$1:$BY$184,12),"")</f>
        <v/>
      </c>
      <c r="F344" s="46" t="str">
        <f>IFERROR(VLOOKUP($A343,'XI-MARKS-DB'!$A$1:$BY$184,14),"")</f>
        <v/>
      </c>
      <c r="G344" s="46" t="str">
        <f>IFERROR(VLOOKUP($A343,'XI-MARKS-DB'!$A$1:$BY$184,19),"")</f>
        <v/>
      </c>
      <c r="H344" s="46" t="str">
        <f>IFERROR(VLOOKUP($A343,'XI-MARKS-DB'!$A$1:$BY$184,21),"")</f>
        <v/>
      </c>
      <c r="I344" s="46" t="str">
        <f>IFERROR(VLOOKUP($A343,'XI-MARKS-DB'!$A$1:$BY$184,23),"")</f>
        <v/>
      </c>
      <c r="J344" s="46" t="str">
        <f>IFERROR(VLOOKUP($A343,'XI-MARKS-DB'!$A$1:$BY$184,29),"")</f>
        <v/>
      </c>
      <c r="K344" s="46" t="str">
        <f>IFERROR(VLOOKUP($A343,'XI-MARKS-DB'!$A$1:$BY$184,31),"")</f>
        <v/>
      </c>
      <c r="L344" s="46" t="str">
        <f>IFERROR(VLOOKUP($A343,'XI-MARKS-DB'!$A$1:$BY$184,33),"")</f>
        <v/>
      </c>
      <c r="M344" s="46" t="str">
        <f>IFERROR(VLOOKUP($A343,'XI-MARKS-DB'!$A$1:$BY$184,39),"")</f>
        <v/>
      </c>
      <c r="N344" s="46" t="str">
        <f>IFERROR(VLOOKUP($A343,'XI-MARKS-DB'!$A$1:$BY$184,41),"")</f>
        <v/>
      </c>
      <c r="O344" s="46" t="str">
        <f>IFERROR(VLOOKUP($A343,'XI-MARKS-DB'!$A$1:$BY$184,43),"")</f>
        <v/>
      </c>
      <c r="P344" s="46" t="str">
        <f>IFERROR(VLOOKUP($A343,'XI-MARKS-DB'!$A$1:$BY$184,49),"")</f>
        <v/>
      </c>
      <c r="Q344" s="46" t="str">
        <f>IFERROR(VLOOKUP($A343,'XI-MARKS-DB'!$A$1:$BY$184,51),"")</f>
        <v/>
      </c>
      <c r="R344" s="46" t="str">
        <f>IFERROR(VLOOKUP($A343,'XI-MARKS-DB'!$A$1:$BY$184,53),"")</f>
        <v/>
      </c>
      <c r="S344" s="46" t="str">
        <f>IFERROR(IF((VLOOKUP($A343,'XI-MARKS-DB'!$A$1:$BY$184,59))=0,"",VLOOKUP($A343,'XI-MARKS-DB'!$A$1:$BY$184,59)),"")</f>
        <v/>
      </c>
      <c r="T344" s="46" t="str">
        <f>IFERROR(IF((VLOOKUP($A343,'XI-MARKS-DB'!$A$1:$BY$184,61))=0,"",VLOOKUP($A343,'XI-MARKS-DB'!$A$1:$BY$184,61)),"")</f>
        <v/>
      </c>
      <c r="U344" s="46" t="str">
        <f>IFERROR(VLOOKUP($A343,'XI-MARKS-DB'!$A$1:$BY$184,63),"")</f>
        <v/>
      </c>
      <c r="V344" s="103"/>
      <c r="W344" s="103"/>
    </row>
    <row r="345" spans="1:23" x14ac:dyDescent="0.3">
      <c r="A345" s="103" t="str">
        <f>IF(COUNTA('XI-MARKS-DB'!$C$3:$C$277)&gt;A343,A343+1,"")</f>
        <v/>
      </c>
      <c r="B345" s="103" t="str">
        <f>IFERROR(VLOOKUP($A345,'XI-MARKS-DB'!$A$1:$BY$184,3)&amp;" ("&amp;VLOOKUP($A345,'XI-MARKS-DB'!$A$1:$BY$184,2)&amp;")","")</f>
        <v/>
      </c>
      <c r="C345" s="46" t="str">
        <f>IFERROR(VLOOKUP($A345,'XI-MARKS-DB'!$A$1:$BY$184,7),"")</f>
        <v/>
      </c>
      <c r="D345" s="104" t="str">
        <f t="shared" ref="D345" si="340">IF($D346="","",$F$1)</f>
        <v/>
      </c>
      <c r="E345" s="104"/>
      <c r="F345" s="104"/>
      <c r="G345" s="104" t="str">
        <f t="shared" ref="G345" si="341">IF($G346="","",$I$1)</f>
        <v/>
      </c>
      <c r="H345" s="104"/>
      <c r="I345" s="104"/>
      <c r="J345" s="104" t="str">
        <f>IFERROR(VLOOKUP($A345,'XI-MARKS-DB'!$A$1:$BY$184,26),"")</f>
        <v/>
      </c>
      <c r="K345" s="104"/>
      <c r="L345" s="104"/>
      <c r="M345" s="104" t="str">
        <f>IFERROR(VLOOKUP($A345,'XI-MARKS-DB'!$A$1:$BY$184,36),"")</f>
        <v/>
      </c>
      <c r="N345" s="104"/>
      <c r="O345" s="104"/>
      <c r="P345" s="104" t="str">
        <f>IFERROR(VLOOKUP($A345,'XI-MARKS-DB'!$A$1:$BY$184,46),"")</f>
        <v/>
      </c>
      <c r="Q345" s="104"/>
      <c r="R345" s="104"/>
      <c r="S345" s="104" t="str">
        <f>IFERROR(IF((VLOOKUP($A345,'XI-MARKS-DB'!$A$1:$BY$184,56))=0,"",VLOOKUP($A345,'XI-MARKS-DB'!$A$1:$BY$184,56)),"")</f>
        <v/>
      </c>
      <c r="T345" s="104"/>
      <c r="U345" s="104"/>
      <c r="V345" s="103" t="str">
        <f>IFERROR(VLOOKUP($A345,'XI-MARKS-DB'!$A$1:$BY$184,66),"")</f>
        <v/>
      </c>
      <c r="W345" s="103" t="str">
        <f>IFERROR(VLOOKUP($A345,'XI-MARKS-DB'!$A$1:$BY$184,69),"")</f>
        <v/>
      </c>
    </row>
    <row r="346" spans="1:23" x14ac:dyDescent="0.3">
      <c r="A346" s="103"/>
      <c r="B346" s="103"/>
      <c r="C346" s="46" t="str">
        <f>IFERROR(VLOOKUP($A345,'XI-MARKS-DB'!$A$1:$BY$184,4),"")</f>
        <v/>
      </c>
      <c r="D346" s="46" t="str">
        <f>IFERROR(VLOOKUP($A345,'XI-MARKS-DB'!$A$1:$BY$184,10),"")</f>
        <v/>
      </c>
      <c r="E346" s="46" t="str">
        <f>IFERROR(VLOOKUP($A345,'XI-MARKS-DB'!$A$1:$BY$184,12),"")</f>
        <v/>
      </c>
      <c r="F346" s="46" t="str">
        <f>IFERROR(VLOOKUP($A345,'XI-MARKS-DB'!$A$1:$BY$184,14),"")</f>
        <v/>
      </c>
      <c r="G346" s="46" t="str">
        <f>IFERROR(VLOOKUP($A345,'XI-MARKS-DB'!$A$1:$BY$184,19),"")</f>
        <v/>
      </c>
      <c r="H346" s="46" t="str">
        <f>IFERROR(VLOOKUP($A345,'XI-MARKS-DB'!$A$1:$BY$184,21),"")</f>
        <v/>
      </c>
      <c r="I346" s="46" t="str">
        <f>IFERROR(VLOOKUP($A345,'XI-MARKS-DB'!$A$1:$BY$184,23),"")</f>
        <v/>
      </c>
      <c r="J346" s="46" t="str">
        <f>IFERROR(VLOOKUP($A345,'XI-MARKS-DB'!$A$1:$BY$184,29),"")</f>
        <v/>
      </c>
      <c r="K346" s="46" t="str">
        <f>IFERROR(VLOOKUP($A345,'XI-MARKS-DB'!$A$1:$BY$184,31),"")</f>
        <v/>
      </c>
      <c r="L346" s="46" t="str">
        <f>IFERROR(VLOOKUP($A345,'XI-MARKS-DB'!$A$1:$BY$184,33),"")</f>
        <v/>
      </c>
      <c r="M346" s="46" t="str">
        <f>IFERROR(VLOOKUP($A345,'XI-MARKS-DB'!$A$1:$BY$184,39),"")</f>
        <v/>
      </c>
      <c r="N346" s="46" t="str">
        <f>IFERROR(VLOOKUP($A345,'XI-MARKS-DB'!$A$1:$BY$184,41),"")</f>
        <v/>
      </c>
      <c r="O346" s="46" t="str">
        <f>IFERROR(VLOOKUP($A345,'XI-MARKS-DB'!$A$1:$BY$184,43),"")</f>
        <v/>
      </c>
      <c r="P346" s="46" t="str">
        <f>IFERROR(VLOOKUP($A345,'XI-MARKS-DB'!$A$1:$BY$184,49),"")</f>
        <v/>
      </c>
      <c r="Q346" s="46" t="str">
        <f>IFERROR(VLOOKUP($A345,'XI-MARKS-DB'!$A$1:$BY$184,51),"")</f>
        <v/>
      </c>
      <c r="R346" s="46" t="str">
        <f>IFERROR(VLOOKUP($A345,'XI-MARKS-DB'!$A$1:$BY$184,53),"")</f>
        <v/>
      </c>
      <c r="S346" s="46" t="str">
        <f>IFERROR(IF((VLOOKUP($A345,'XI-MARKS-DB'!$A$1:$BY$184,59))=0,"",VLOOKUP($A345,'XI-MARKS-DB'!$A$1:$BY$184,59)),"")</f>
        <v/>
      </c>
      <c r="T346" s="46" t="str">
        <f>IFERROR(IF((VLOOKUP($A345,'XI-MARKS-DB'!$A$1:$BY$184,61))=0,"",VLOOKUP($A345,'XI-MARKS-DB'!$A$1:$BY$184,61)),"")</f>
        <v/>
      </c>
      <c r="U346" s="46" t="str">
        <f>IFERROR(VLOOKUP($A345,'XI-MARKS-DB'!$A$1:$BY$184,63),"")</f>
        <v/>
      </c>
      <c r="V346" s="103"/>
      <c r="W346" s="103"/>
    </row>
    <row r="347" spans="1:23" x14ac:dyDescent="0.3">
      <c r="A347" s="103" t="str">
        <f>IF(COUNTA('XI-MARKS-DB'!$C$3:$C$277)&gt;A345,A345+1,"")</f>
        <v/>
      </c>
      <c r="B347" s="103" t="str">
        <f>IFERROR(VLOOKUP($A347,'XI-MARKS-DB'!$A$1:$BY$184,3)&amp;" ("&amp;VLOOKUP($A347,'XI-MARKS-DB'!$A$1:$BY$184,2)&amp;")","")</f>
        <v/>
      </c>
      <c r="C347" s="46" t="str">
        <f>IFERROR(VLOOKUP($A347,'XI-MARKS-DB'!$A$1:$BY$184,7),"")</f>
        <v/>
      </c>
      <c r="D347" s="104" t="str">
        <f t="shared" ref="D347" si="342">IF($D348="","",$F$1)</f>
        <v/>
      </c>
      <c r="E347" s="104"/>
      <c r="F347" s="104"/>
      <c r="G347" s="104" t="str">
        <f t="shared" ref="G347" si="343">IF($G348="","",$I$1)</f>
        <v/>
      </c>
      <c r="H347" s="104"/>
      <c r="I347" s="104"/>
      <c r="J347" s="104" t="str">
        <f>IFERROR(VLOOKUP($A347,'XI-MARKS-DB'!$A$1:$BY$184,26),"")</f>
        <v/>
      </c>
      <c r="K347" s="104"/>
      <c r="L347" s="104"/>
      <c r="M347" s="104" t="str">
        <f>IFERROR(VLOOKUP($A347,'XI-MARKS-DB'!$A$1:$BY$184,36),"")</f>
        <v/>
      </c>
      <c r="N347" s="104"/>
      <c r="O347" s="104"/>
      <c r="P347" s="104" t="str">
        <f>IFERROR(VLOOKUP($A347,'XI-MARKS-DB'!$A$1:$BY$184,46),"")</f>
        <v/>
      </c>
      <c r="Q347" s="104"/>
      <c r="R347" s="104"/>
      <c r="S347" s="104" t="str">
        <f>IFERROR(IF((VLOOKUP($A347,'XI-MARKS-DB'!$A$1:$BY$184,56))=0,"",VLOOKUP($A347,'XI-MARKS-DB'!$A$1:$BY$184,56)),"")</f>
        <v/>
      </c>
      <c r="T347" s="104"/>
      <c r="U347" s="104"/>
      <c r="V347" s="103" t="str">
        <f>IFERROR(VLOOKUP($A347,'XI-MARKS-DB'!$A$1:$BY$184,66),"")</f>
        <v/>
      </c>
      <c r="W347" s="103" t="str">
        <f>IFERROR(VLOOKUP($A347,'XI-MARKS-DB'!$A$1:$BY$184,69),"")</f>
        <v/>
      </c>
    </row>
    <row r="348" spans="1:23" x14ac:dyDescent="0.3">
      <c r="A348" s="103"/>
      <c r="B348" s="103"/>
      <c r="C348" s="46" t="str">
        <f>IFERROR(VLOOKUP($A347,'XI-MARKS-DB'!$A$1:$BY$184,4),"")</f>
        <v/>
      </c>
      <c r="D348" s="46" t="str">
        <f>IFERROR(VLOOKUP($A347,'XI-MARKS-DB'!$A$1:$BY$184,10),"")</f>
        <v/>
      </c>
      <c r="E348" s="46" t="str">
        <f>IFERROR(VLOOKUP($A347,'XI-MARKS-DB'!$A$1:$BY$184,12),"")</f>
        <v/>
      </c>
      <c r="F348" s="46" t="str">
        <f>IFERROR(VLOOKUP($A347,'XI-MARKS-DB'!$A$1:$BY$184,14),"")</f>
        <v/>
      </c>
      <c r="G348" s="46" t="str">
        <f>IFERROR(VLOOKUP($A347,'XI-MARKS-DB'!$A$1:$BY$184,19),"")</f>
        <v/>
      </c>
      <c r="H348" s="46" t="str">
        <f>IFERROR(VLOOKUP($A347,'XI-MARKS-DB'!$A$1:$BY$184,21),"")</f>
        <v/>
      </c>
      <c r="I348" s="46" t="str">
        <f>IFERROR(VLOOKUP($A347,'XI-MARKS-DB'!$A$1:$BY$184,23),"")</f>
        <v/>
      </c>
      <c r="J348" s="46" t="str">
        <f>IFERROR(VLOOKUP($A347,'XI-MARKS-DB'!$A$1:$BY$184,29),"")</f>
        <v/>
      </c>
      <c r="K348" s="46" t="str">
        <f>IFERROR(VLOOKUP($A347,'XI-MARKS-DB'!$A$1:$BY$184,31),"")</f>
        <v/>
      </c>
      <c r="L348" s="46" t="str">
        <f>IFERROR(VLOOKUP($A347,'XI-MARKS-DB'!$A$1:$BY$184,33),"")</f>
        <v/>
      </c>
      <c r="M348" s="46" t="str">
        <f>IFERROR(VLOOKUP($A347,'XI-MARKS-DB'!$A$1:$BY$184,39),"")</f>
        <v/>
      </c>
      <c r="N348" s="46" t="str">
        <f>IFERROR(VLOOKUP($A347,'XI-MARKS-DB'!$A$1:$BY$184,41),"")</f>
        <v/>
      </c>
      <c r="O348" s="46" t="str">
        <f>IFERROR(VLOOKUP($A347,'XI-MARKS-DB'!$A$1:$BY$184,43),"")</f>
        <v/>
      </c>
      <c r="P348" s="46" t="str">
        <f>IFERROR(VLOOKUP($A347,'XI-MARKS-DB'!$A$1:$BY$184,49),"")</f>
        <v/>
      </c>
      <c r="Q348" s="46" t="str">
        <f>IFERROR(VLOOKUP($A347,'XI-MARKS-DB'!$A$1:$BY$184,51),"")</f>
        <v/>
      </c>
      <c r="R348" s="46" t="str">
        <f>IFERROR(VLOOKUP($A347,'XI-MARKS-DB'!$A$1:$BY$184,53),"")</f>
        <v/>
      </c>
      <c r="S348" s="46" t="str">
        <f>IFERROR(IF((VLOOKUP($A347,'XI-MARKS-DB'!$A$1:$BY$184,59))=0,"",VLOOKUP($A347,'XI-MARKS-DB'!$A$1:$BY$184,59)),"")</f>
        <v/>
      </c>
      <c r="T348" s="46" t="str">
        <f>IFERROR(IF((VLOOKUP($A347,'XI-MARKS-DB'!$A$1:$BY$184,61))=0,"",VLOOKUP($A347,'XI-MARKS-DB'!$A$1:$BY$184,61)),"")</f>
        <v/>
      </c>
      <c r="U348" s="46" t="str">
        <f>IFERROR(VLOOKUP($A347,'XI-MARKS-DB'!$A$1:$BY$184,63),"")</f>
        <v/>
      </c>
      <c r="V348" s="103"/>
      <c r="W348" s="103"/>
    </row>
    <row r="349" spans="1:23" x14ac:dyDescent="0.3">
      <c r="A349" s="103" t="str">
        <f>IF(COUNTA('XI-MARKS-DB'!$C$3:$C$277)&gt;A347,A347+1,"")</f>
        <v/>
      </c>
      <c r="B349" s="103" t="str">
        <f>IFERROR(VLOOKUP($A349,'XI-MARKS-DB'!$A$1:$BY$184,3)&amp;" ("&amp;VLOOKUP($A349,'XI-MARKS-DB'!$A$1:$BY$184,2)&amp;")","")</f>
        <v/>
      </c>
      <c r="C349" s="46" t="str">
        <f>IFERROR(VLOOKUP($A349,'XI-MARKS-DB'!$A$1:$BY$184,7),"")</f>
        <v/>
      </c>
      <c r="D349" s="104" t="str">
        <f t="shared" ref="D349" si="344">IF($D350="","",$F$1)</f>
        <v/>
      </c>
      <c r="E349" s="104"/>
      <c r="F349" s="104"/>
      <c r="G349" s="104" t="str">
        <f t="shared" ref="G349" si="345">IF($G350="","",$I$1)</f>
        <v/>
      </c>
      <c r="H349" s="104"/>
      <c r="I349" s="104"/>
      <c r="J349" s="104" t="str">
        <f>IFERROR(VLOOKUP($A349,'XI-MARKS-DB'!$A$1:$BY$184,26),"")</f>
        <v/>
      </c>
      <c r="K349" s="104"/>
      <c r="L349" s="104"/>
      <c r="M349" s="104" t="str">
        <f>IFERROR(VLOOKUP($A349,'XI-MARKS-DB'!$A$1:$BY$184,36),"")</f>
        <v/>
      </c>
      <c r="N349" s="104"/>
      <c r="O349" s="104"/>
      <c r="P349" s="104" t="str">
        <f>IFERROR(VLOOKUP($A349,'XI-MARKS-DB'!$A$1:$BY$184,46),"")</f>
        <v/>
      </c>
      <c r="Q349" s="104"/>
      <c r="R349" s="104"/>
      <c r="S349" s="104" t="str">
        <f>IFERROR(IF((VLOOKUP($A349,'XI-MARKS-DB'!$A$1:$BY$184,56))=0,"",VLOOKUP($A349,'XI-MARKS-DB'!$A$1:$BY$184,56)),"")</f>
        <v/>
      </c>
      <c r="T349" s="104"/>
      <c r="U349" s="104"/>
      <c r="V349" s="103" t="str">
        <f>IFERROR(VLOOKUP($A349,'XI-MARKS-DB'!$A$1:$BY$184,66),"")</f>
        <v/>
      </c>
      <c r="W349" s="103" t="str">
        <f>IFERROR(VLOOKUP($A349,'XI-MARKS-DB'!$A$1:$BY$184,69),"")</f>
        <v/>
      </c>
    </row>
    <row r="350" spans="1:23" x14ac:dyDescent="0.3">
      <c r="A350" s="103"/>
      <c r="B350" s="103"/>
      <c r="C350" s="46" t="str">
        <f>IFERROR(VLOOKUP($A349,'XI-MARKS-DB'!$A$1:$BY$184,4),"")</f>
        <v/>
      </c>
      <c r="D350" s="46" t="str">
        <f>IFERROR(VLOOKUP($A349,'XI-MARKS-DB'!$A$1:$BY$184,10),"")</f>
        <v/>
      </c>
      <c r="E350" s="46" t="str">
        <f>IFERROR(VLOOKUP($A349,'XI-MARKS-DB'!$A$1:$BY$184,12),"")</f>
        <v/>
      </c>
      <c r="F350" s="46" t="str">
        <f>IFERROR(VLOOKUP($A349,'XI-MARKS-DB'!$A$1:$BY$184,14),"")</f>
        <v/>
      </c>
      <c r="G350" s="46" t="str">
        <f>IFERROR(VLOOKUP($A349,'XI-MARKS-DB'!$A$1:$BY$184,19),"")</f>
        <v/>
      </c>
      <c r="H350" s="46" t="str">
        <f>IFERROR(VLOOKUP($A349,'XI-MARKS-DB'!$A$1:$BY$184,21),"")</f>
        <v/>
      </c>
      <c r="I350" s="46" t="str">
        <f>IFERROR(VLOOKUP($A349,'XI-MARKS-DB'!$A$1:$BY$184,23),"")</f>
        <v/>
      </c>
      <c r="J350" s="46" t="str">
        <f>IFERROR(VLOOKUP($A349,'XI-MARKS-DB'!$A$1:$BY$184,29),"")</f>
        <v/>
      </c>
      <c r="K350" s="46" t="str">
        <f>IFERROR(VLOOKUP($A349,'XI-MARKS-DB'!$A$1:$BY$184,31),"")</f>
        <v/>
      </c>
      <c r="L350" s="46" t="str">
        <f>IFERROR(VLOOKUP($A349,'XI-MARKS-DB'!$A$1:$BY$184,33),"")</f>
        <v/>
      </c>
      <c r="M350" s="46" t="str">
        <f>IFERROR(VLOOKUP($A349,'XI-MARKS-DB'!$A$1:$BY$184,39),"")</f>
        <v/>
      </c>
      <c r="N350" s="46" t="str">
        <f>IFERROR(VLOOKUP($A349,'XI-MARKS-DB'!$A$1:$BY$184,41),"")</f>
        <v/>
      </c>
      <c r="O350" s="46" t="str">
        <f>IFERROR(VLOOKUP($A349,'XI-MARKS-DB'!$A$1:$BY$184,43),"")</f>
        <v/>
      </c>
      <c r="P350" s="46" t="str">
        <f>IFERROR(VLOOKUP($A349,'XI-MARKS-DB'!$A$1:$BY$184,49),"")</f>
        <v/>
      </c>
      <c r="Q350" s="46" t="str">
        <f>IFERROR(VLOOKUP($A349,'XI-MARKS-DB'!$A$1:$BY$184,51),"")</f>
        <v/>
      </c>
      <c r="R350" s="46" t="str">
        <f>IFERROR(VLOOKUP($A349,'XI-MARKS-DB'!$A$1:$BY$184,53),"")</f>
        <v/>
      </c>
      <c r="S350" s="46" t="str">
        <f>IFERROR(IF((VLOOKUP($A349,'XI-MARKS-DB'!$A$1:$BY$184,59))=0,"",VLOOKUP($A349,'XI-MARKS-DB'!$A$1:$BY$184,59)),"")</f>
        <v/>
      </c>
      <c r="T350" s="46" t="str">
        <f>IFERROR(IF((VLOOKUP($A349,'XI-MARKS-DB'!$A$1:$BY$184,61))=0,"",VLOOKUP($A349,'XI-MARKS-DB'!$A$1:$BY$184,61)),"")</f>
        <v/>
      </c>
      <c r="U350" s="46" t="str">
        <f>IFERROR(VLOOKUP($A349,'XI-MARKS-DB'!$A$1:$BY$184,63),"")</f>
        <v/>
      </c>
      <c r="V350" s="103"/>
      <c r="W350" s="103"/>
    </row>
    <row r="351" spans="1:23" x14ac:dyDescent="0.3">
      <c r="A351" s="103" t="str">
        <f>IF(COUNTA('XI-MARKS-DB'!$C$3:$C$277)&gt;A349,A349+1,"")</f>
        <v/>
      </c>
      <c r="B351" s="103" t="str">
        <f>IFERROR(VLOOKUP($A351,'XI-MARKS-DB'!$A$1:$BY$184,3)&amp;" ("&amp;VLOOKUP($A351,'XI-MARKS-DB'!$A$1:$BY$184,2)&amp;")","")</f>
        <v/>
      </c>
      <c r="C351" s="46" t="str">
        <f>IFERROR(VLOOKUP($A351,'XI-MARKS-DB'!$A$1:$BY$184,7),"")</f>
        <v/>
      </c>
      <c r="D351" s="104" t="str">
        <f t="shared" ref="D351" si="346">IF($D352="","",$F$1)</f>
        <v/>
      </c>
      <c r="E351" s="104"/>
      <c r="F351" s="104"/>
      <c r="G351" s="104" t="str">
        <f t="shared" ref="G351" si="347">IF($G352="","",$I$1)</f>
        <v/>
      </c>
      <c r="H351" s="104"/>
      <c r="I351" s="104"/>
      <c r="J351" s="104" t="str">
        <f>IFERROR(VLOOKUP($A351,'XI-MARKS-DB'!$A$1:$BY$184,26),"")</f>
        <v/>
      </c>
      <c r="K351" s="104"/>
      <c r="L351" s="104"/>
      <c r="M351" s="104" t="str">
        <f>IFERROR(VLOOKUP($A351,'XI-MARKS-DB'!$A$1:$BY$184,36),"")</f>
        <v/>
      </c>
      <c r="N351" s="104"/>
      <c r="O351" s="104"/>
      <c r="P351" s="104" t="str">
        <f>IFERROR(VLOOKUP($A351,'XI-MARKS-DB'!$A$1:$BY$184,46),"")</f>
        <v/>
      </c>
      <c r="Q351" s="104"/>
      <c r="R351" s="104"/>
      <c r="S351" s="104" t="str">
        <f>IFERROR(IF((VLOOKUP($A351,'XI-MARKS-DB'!$A$1:$BY$184,56))=0,"",VLOOKUP($A351,'XI-MARKS-DB'!$A$1:$BY$184,56)),"")</f>
        <v/>
      </c>
      <c r="T351" s="104"/>
      <c r="U351" s="104"/>
      <c r="V351" s="103" t="str">
        <f>IFERROR(VLOOKUP($A351,'XI-MARKS-DB'!$A$1:$BY$184,66),"")</f>
        <v/>
      </c>
      <c r="W351" s="103" t="str">
        <f>IFERROR(VLOOKUP($A351,'XI-MARKS-DB'!$A$1:$BY$184,69),"")</f>
        <v/>
      </c>
    </row>
    <row r="352" spans="1:23" x14ac:dyDescent="0.3">
      <c r="A352" s="103"/>
      <c r="B352" s="103"/>
      <c r="C352" s="46" t="str">
        <f>IFERROR(VLOOKUP($A351,'XI-MARKS-DB'!$A$1:$BY$184,4),"")</f>
        <v/>
      </c>
      <c r="D352" s="46" t="str">
        <f>IFERROR(VLOOKUP($A351,'XI-MARKS-DB'!$A$1:$BY$184,10),"")</f>
        <v/>
      </c>
      <c r="E352" s="46" t="str">
        <f>IFERROR(VLOOKUP($A351,'XI-MARKS-DB'!$A$1:$BY$184,12),"")</f>
        <v/>
      </c>
      <c r="F352" s="46" t="str">
        <f>IFERROR(VLOOKUP($A351,'XI-MARKS-DB'!$A$1:$BY$184,14),"")</f>
        <v/>
      </c>
      <c r="G352" s="46" t="str">
        <f>IFERROR(VLOOKUP($A351,'XI-MARKS-DB'!$A$1:$BY$184,19),"")</f>
        <v/>
      </c>
      <c r="H352" s="46" t="str">
        <f>IFERROR(VLOOKUP($A351,'XI-MARKS-DB'!$A$1:$BY$184,21),"")</f>
        <v/>
      </c>
      <c r="I352" s="46" t="str">
        <f>IFERROR(VLOOKUP($A351,'XI-MARKS-DB'!$A$1:$BY$184,23),"")</f>
        <v/>
      </c>
      <c r="J352" s="46" t="str">
        <f>IFERROR(VLOOKUP($A351,'XI-MARKS-DB'!$A$1:$BY$184,29),"")</f>
        <v/>
      </c>
      <c r="K352" s="46" t="str">
        <f>IFERROR(VLOOKUP($A351,'XI-MARKS-DB'!$A$1:$BY$184,31),"")</f>
        <v/>
      </c>
      <c r="L352" s="46" t="str">
        <f>IFERROR(VLOOKUP($A351,'XI-MARKS-DB'!$A$1:$BY$184,33),"")</f>
        <v/>
      </c>
      <c r="M352" s="46" t="str">
        <f>IFERROR(VLOOKUP($A351,'XI-MARKS-DB'!$A$1:$BY$184,39),"")</f>
        <v/>
      </c>
      <c r="N352" s="46" t="str">
        <f>IFERROR(VLOOKUP($A351,'XI-MARKS-DB'!$A$1:$BY$184,41),"")</f>
        <v/>
      </c>
      <c r="O352" s="46" t="str">
        <f>IFERROR(VLOOKUP($A351,'XI-MARKS-DB'!$A$1:$BY$184,43),"")</f>
        <v/>
      </c>
      <c r="P352" s="46" t="str">
        <f>IFERROR(VLOOKUP($A351,'XI-MARKS-DB'!$A$1:$BY$184,49),"")</f>
        <v/>
      </c>
      <c r="Q352" s="46" t="str">
        <f>IFERROR(VLOOKUP($A351,'XI-MARKS-DB'!$A$1:$BY$184,51),"")</f>
        <v/>
      </c>
      <c r="R352" s="46" t="str">
        <f>IFERROR(VLOOKUP($A351,'XI-MARKS-DB'!$A$1:$BY$184,53),"")</f>
        <v/>
      </c>
      <c r="S352" s="46" t="str">
        <f>IFERROR(IF((VLOOKUP($A351,'XI-MARKS-DB'!$A$1:$BY$184,59))=0,"",VLOOKUP($A351,'XI-MARKS-DB'!$A$1:$BY$184,59)),"")</f>
        <v/>
      </c>
      <c r="T352" s="46" t="str">
        <f>IFERROR(IF((VLOOKUP($A351,'XI-MARKS-DB'!$A$1:$BY$184,61))=0,"",VLOOKUP($A351,'XI-MARKS-DB'!$A$1:$BY$184,61)),"")</f>
        <v/>
      </c>
      <c r="U352" s="46" t="str">
        <f>IFERROR(VLOOKUP($A351,'XI-MARKS-DB'!$A$1:$BY$184,63),"")</f>
        <v/>
      </c>
      <c r="V352" s="103"/>
      <c r="W352" s="103"/>
    </row>
    <row r="353" spans="1:23" x14ac:dyDescent="0.3">
      <c r="A353" s="103" t="str">
        <f>IF(COUNTA('XI-MARKS-DB'!$C$3:$C$277)&gt;A351,A351+1,"")</f>
        <v/>
      </c>
      <c r="B353" s="103" t="str">
        <f>IFERROR(VLOOKUP($A353,'XI-MARKS-DB'!$A$1:$BY$184,3)&amp;" ("&amp;VLOOKUP($A353,'XI-MARKS-DB'!$A$1:$BY$184,2)&amp;")","")</f>
        <v/>
      </c>
      <c r="C353" s="46" t="str">
        <f>IFERROR(VLOOKUP($A353,'XI-MARKS-DB'!$A$1:$BY$184,7),"")</f>
        <v/>
      </c>
      <c r="D353" s="104" t="str">
        <f t="shared" ref="D353" si="348">IF($D354="","",$F$1)</f>
        <v/>
      </c>
      <c r="E353" s="104"/>
      <c r="F353" s="104"/>
      <c r="G353" s="104" t="str">
        <f t="shared" ref="G353" si="349">IF($G354="","",$I$1)</f>
        <v/>
      </c>
      <c r="H353" s="104"/>
      <c r="I353" s="104"/>
      <c r="J353" s="104" t="str">
        <f>IFERROR(VLOOKUP($A353,'XI-MARKS-DB'!$A$1:$BY$184,26),"")</f>
        <v/>
      </c>
      <c r="K353" s="104"/>
      <c r="L353" s="104"/>
      <c r="M353" s="104" t="str">
        <f>IFERROR(VLOOKUP($A353,'XI-MARKS-DB'!$A$1:$BY$184,36),"")</f>
        <v/>
      </c>
      <c r="N353" s="104"/>
      <c r="O353" s="104"/>
      <c r="P353" s="104" t="str">
        <f>IFERROR(VLOOKUP($A353,'XI-MARKS-DB'!$A$1:$BY$184,46),"")</f>
        <v/>
      </c>
      <c r="Q353" s="104"/>
      <c r="R353" s="104"/>
      <c r="S353" s="104" t="str">
        <f>IFERROR(IF((VLOOKUP($A353,'XI-MARKS-DB'!$A$1:$BY$184,56))=0,"",VLOOKUP($A353,'XI-MARKS-DB'!$A$1:$BY$184,56)),"")</f>
        <v/>
      </c>
      <c r="T353" s="104"/>
      <c r="U353" s="104"/>
      <c r="V353" s="103" t="str">
        <f>IFERROR(VLOOKUP($A353,'XI-MARKS-DB'!$A$1:$BY$184,66),"")</f>
        <v/>
      </c>
      <c r="W353" s="103" t="str">
        <f>IFERROR(VLOOKUP($A353,'XI-MARKS-DB'!$A$1:$BY$184,69),"")</f>
        <v/>
      </c>
    </row>
    <row r="354" spans="1:23" x14ac:dyDescent="0.3">
      <c r="A354" s="103"/>
      <c r="B354" s="103"/>
      <c r="C354" s="46" t="str">
        <f>IFERROR(VLOOKUP($A353,'XI-MARKS-DB'!$A$1:$BY$184,4),"")</f>
        <v/>
      </c>
      <c r="D354" s="46" t="str">
        <f>IFERROR(VLOOKUP($A353,'XI-MARKS-DB'!$A$1:$BY$184,10),"")</f>
        <v/>
      </c>
      <c r="E354" s="46" t="str">
        <f>IFERROR(VLOOKUP($A353,'XI-MARKS-DB'!$A$1:$BY$184,12),"")</f>
        <v/>
      </c>
      <c r="F354" s="46" t="str">
        <f>IFERROR(VLOOKUP($A353,'XI-MARKS-DB'!$A$1:$BY$184,14),"")</f>
        <v/>
      </c>
      <c r="G354" s="46" t="str">
        <f>IFERROR(VLOOKUP($A353,'XI-MARKS-DB'!$A$1:$BY$184,19),"")</f>
        <v/>
      </c>
      <c r="H354" s="46" t="str">
        <f>IFERROR(VLOOKUP($A353,'XI-MARKS-DB'!$A$1:$BY$184,21),"")</f>
        <v/>
      </c>
      <c r="I354" s="46" t="str">
        <f>IFERROR(VLOOKUP($A353,'XI-MARKS-DB'!$A$1:$BY$184,23),"")</f>
        <v/>
      </c>
      <c r="J354" s="46" t="str">
        <f>IFERROR(VLOOKUP($A353,'XI-MARKS-DB'!$A$1:$BY$184,29),"")</f>
        <v/>
      </c>
      <c r="K354" s="46" t="str">
        <f>IFERROR(VLOOKUP($A353,'XI-MARKS-DB'!$A$1:$BY$184,31),"")</f>
        <v/>
      </c>
      <c r="L354" s="46" t="str">
        <f>IFERROR(VLOOKUP($A353,'XI-MARKS-DB'!$A$1:$BY$184,33),"")</f>
        <v/>
      </c>
      <c r="M354" s="46" t="str">
        <f>IFERROR(VLOOKUP($A353,'XI-MARKS-DB'!$A$1:$BY$184,39),"")</f>
        <v/>
      </c>
      <c r="N354" s="46" t="str">
        <f>IFERROR(VLOOKUP($A353,'XI-MARKS-DB'!$A$1:$BY$184,41),"")</f>
        <v/>
      </c>
      <c r="O354" s="46" t="str">
        <f>IFERROR(VLOOKUP($A353,'XI-MARKS-DB'!$A$1:$BY$184,43),"")</f>
        <v/>
      </c>
      <c r="P354" s="46" t="str">
        <f>IFERROR(VLOOKUP($A353,'XI-MARKS-DB'!$A$1:$BY$184,49),"")</f>
        <v/>
      </c>
      <c r="Q354" s="46" t="str">
        <f>IFERROR(VLOOKUP($A353,'XI-MARKS-DB'!$A$1:$BY$184,51),"")</f>
        <v/>
      </c>
      <c r="R354" s="46" t="str">
        <f>IFERROR(VLOOKUP($A353,'XI-MARKS-DB'!$A$1:$BY$184,53),"")</f>
        <v/>
      </c>
      <c r="S354" s="46" t="str">
        <f>IFERROR(IF((VLOOKUP($A353,'XI-MARKS-DB'!$A$1:$BY$184,59))=0,"",VLOOKUP($A353,'XI-MARKS-DB'!$A$1:$BY$184,59)),"")</f>
        <v/>
      </c>
      <c r="T354" s="46" t="str">
        <f>IFERROR(IF((VLOOKUP($A353,'XI-MARKS-DB'!$A$1:$BY$184,61))=0,"",VLOOKUP($A353,'XI-MARKS-DB'!$A$1:$BY$184,61)),"")</f>
        <v/>
      </c>
      <c r="U354" s="46" t="str">
        <f>IFERROR(VLOOKUP($A353,'XI-MARKS-DB'!$A$1:$BY$184,63),"")</f>
        <v/>
      </c>
      <c r="V354" s="103"/>
      <c r="W354" s="103"/>
    </row>
    <row r="355" spans="1:23" x14ac:dyDescent="0.3">
      <c r="A355" s="103" t="str">
        <f>IF(COUNTA('XI-MARKS-DB'!$C$3:$C$277)&gt;A353,A353+1,"")</f>
        <v/>
      </c>
      <c r="B355" s="103" t="str">
        <f>IFERROR(VLOOKUP($A355,'XI-MARKS-DB'!$A$1:$BY$184,3)&amp;" ("&amp;VLOOKUP($A355,'XI-MARKS-DB'!$A$1:$BY$184,2)&amp;")","")</f>
        <v/>
      </c>
      <c r="C355" s="46" t="str">
        <f>IFERROR(VLOOKUP($A355,'XI-MARKS-DB'!$A$1:$BY$184,7),"")</f>
        <v/>
      </c>
      <c r="D355" s="104" t="str">
        <f t="shared" ref="D355" si="350">IF($D356="","",$F$1)</f>
        <v/>
      </c>
      <c r="E355" s="104"/>
      <c r="F355" s="104"/>
      <c r="G355" s="104" t="str">
        <f t="shared" ref="G355" si="351">IF($G356="","",$I$1)</f>
        <v/>
      </c>
      <c r="H355" s="104"/>
      <c r="I355" s="104"/>
      <c r="J355" s="104" t="str">
        <f>IFERROR(VLOOKUP($A355,'XI-MARKS-DB'!$A$1:$BY$184,26),"")</f>
        <v/>
      </c>
      <c r="K355" s="104"/>
      <c r="L355" s="104"/>
      <c r="M355" s="104" t="str">
        <f>IFERROR(VLOOKUP($A355,'XI-MARKS-DB'!$A$1:$BY$184,36),"")</f>
        <v/>
      </c>
      <c r="N355" s="104"/>
      <c r="O355" s="104"/>
      <c r="P355" s="104" t="str">
        <f>IFERROR(VLOOKUP($A355,'XI-MARKS-DB'!$A$1:$BY$184,46),"")</f>
        <v/>
      </c>
      <c r="Q355" s="104"/>
      <c r="R355" s="104"/>
      <c r="S355" s="104" t="str">
        <f>IFERROR(IF((VLOOKUP($A355,'XI-MARKS-DB'!$A$1:$BY$184,56))=0,"",VLOOKUP($A355,'XI-MARKS-DB'!$A$1:$BY$184,56)),"")</f>
        <v/>
      </c>
      <c r="T355" s="104"/>
      <c r="U355" s="104"/>
      <c r="V355" s="103" t="str">
        <f>IFERROR(VLOOKUP($A355,'XI-MARKS-DB'!$A$1:$BY$184,66),"")</f>
        <v/>
      </c>
      <c r="W355" s="103" t="str">
        <f>IFERROR(VLOOKUP($A355,'XI-MARKS-DB'!$A$1:$BY$184,69),"")</f>
        <v/>
      </c>
    </row>
    <row r="356" spans="1:23" x14ac:dyDescent="0.3">
      <c r="A356" s="103"/>
      <c r="B356" s="103"/>
      <c r="C356" s="46" t="str">
        <f>IFERROR(VLOOKUP($A355,'XI-MARKS-DB'!$A$1:$BY$184,4),"")</f>
        <v/>
      </c>
      <c r="D356" s="46" t="str">
        <f>IFERROR(VLOOKUP($A355,'XI-MARKS-DB'!$A$1:$BY$184,10),"")</f>
        <v/>
      </c>
      <c r="E356" s="46" t="str">
        <f>IFERROR(VLOOKUP($A355,'XI-MARKS-DB'!$A$1:$BY$184,12),"")</f>
        <v/>
      </c>
      <c r="F356" s="46" t="str">
        <f>IFERROR(VLOOKUP($A355,'XI-MARKS-DB'!$A$1:$BY$184,14),"")</f>
        <v/>
      </c>
      <c r="G356" s="46" t="str">
        <f>IFERROR(VLOOKUP($A355,'XI-MARKS-DB'!$A$1:$BY$184,19),"")</f>
        <v/>
      </c>
      <c r="H356" s="46" t="str">
        <f>IFERROR(VLOOKUP($A355,'XI-MARKS-DB'!$A$1:$BY$184,21),"")</f>
        <v/>
      </c>
      <c r="I356" s="46" t="str">
        <f>IFERROR(VLOOKUP($A355,'XI-MARKS-DB'!$A$1:$BY$184,23),"")</f>
        <v/>
      </c>
      <c r="J356" s="46" t="str">
        <f>IFERROR(VLOOKUP($A355,'XI-MARKS-DB'!$A$1:$BY$184,29),"")</f>
        <v/>
      </c>
      <c r="K356" s="46" t="str">
        <f>IFERROR(VLOOKUP($A355,'XI-MARKS-DB'!$A$1:$BY$184,31),"")</f>
        <v/>
      </c>
      <c r="L356" s="46" t="str">
        <f>IFERROR(VLOOKUP($A355,'XI-MARKS-DB'!$A$1:$BY$184,33),"")</f>
        <v/>
      </c>
      <c r="M356" s="46" t="str">
        <f>IFERROR(VLOOKUP($A355,'XI-MARKS-DB'!$A$1:$BY$184,39),"")</f>
        <v/>
      </c>
      <c r="N356" s="46" t="str">
        <f>IFERROR(VLOOKUP($A355,'XI-MARKS-DB'!$A$1:$BY$184,41),"")</f>
        <v/>
      </c>
      <c r="O356" s="46" t="str">
        <f>IFERROR(VLOOKUP($A355,'XI-MARKS-DB'!$A$1:$BY$184,43),"")</f>
        <v/>
      </c>
      <c r="P356" s="46" t="str">
        <f>IFERROR(VLOOKUP($A355,'XI-MARKS-DB'!$A$1:$BY$184,49),"")</f>
        <v/>
      </c>
      <c r="Q356" s="46" t="str">
        <f>IFERROR(VLOOKUP($A355,'XI-MARKS-DB'!$A$1:$BY$184,51),"")</f>
        <v/>
      </c>
      <c r="R356" s="46" t="str">
        <f>IFERROR(VLOOKUP($A355,'XI-MARKS-DB'!$A$1:$BY$184,53),"")</f>
        <v/>
      </c>
      <c r="S356" s="46" t="str">
        <f>IFERROR(IF((VLOOKUP($A355,'XI-MARKS-DB'!$A$1:$BY$184,59))=0,"",VLOOKUP($A355,'XI-MARKS-DB'!$A$1:$BY$184,59)),"")</f>
        <v/>
      </c>
      <c r="T356" s="46" t="str">
        <f>IFERROR(IF((VLOOKUP($A355,'XI-MARKS-DB'!$A$1:$BY$184,61))=0,"",VLOOKUP($A355,'XI-MARKS-DB'!$A$1:$BY$184,61)),"")</f>
        <v/>
      </c>
      <c r="U356" s="46" t="str">
        <f>IFERROR(VLOOKUP($A355,'XI-MARKS-DB'!$A$1:$BY$184,63),"")</f>
        <v/>
      </c>
      <c r="V356" s="103"/>
      <c r="W356" s="103"/>
    </row>
    <row r="357" spans="1:23" x14ac:dyDescent="0.3">
      <c r="A357" s="103" t="str">
        <f>IF(COUNTA('XI-MARKS-DB'!$C$3:$C$277)&gt;A355,A355+1,"")</f>
        <v/>
      </c>
      <c r="B357" s="103" t="str">
        <f>IFERROR(VLOOKUP($A357,'XI-MARKS-DB'!$A$1:$BY$184,3)&amp;" ("&amp;VLOOKUP($A357,'XI-MARKS-DB'!$A$1:$BY$184,2)&amp;")","")</f>
        <v/>
      </c>
      <c r="C357" s="46" t="str">
        <f>IFERROR(VLOOKUP($A357,'XI-MARKS-DB'!$A$1:$BY$184,7),"")</f>
        <v/>
      </c>
      <c r="D357" s="104" t="str">
        <f t="shared" ref="D357" si="352">IF($D358="","",$F$1)</f>
        <v/>
      </c>
      <c r="E357" s="104"/>
      <c r="F357" s="104"/>
      <c r="G357" s="104" t="str">
        <f t="shared" ref="G357" si="353">IF($G358="","",$I$1)</f>
        <v/>
      </c>
      <c r="H357" s="104"/>
      <c r="I357" s="104"/>
      <c r="J357" s="104" t="str">
        <f>IFERROR(VLOOKUP($A357,'XI-MARKS-DB'!$A$1:$BY$184,26),"")</f>
        <v/>
      </c>
      <c r="K357" s="104"/>
      <c r="L357" s="104"/>
      <c r="M357" s="104" t="str">
        <f>IFERROR(VLOOKUP($A357,'XI-MARKS-DB'!$A$1:$BY$184,36),"")</f>
        <v/>
      </c>
      <c r="N357" s="104"/>
      <c r="O357" s="104"/>
      <c r="P357" s="104" t="str">
        <f>IFERROR(VLOOKUP($A357,'XI-MARKS-DB'!$A$1:$BY$184,46),"")</f>
        <v/>
      </c>
      <c r="Q357" s="104"/>
      <c r="R357" s="104"/>
      <c r="S357" s="104" t="str">
        <f>IFERROR(IF((VLOOKUP($A357,'XI-MARKS-DB'!$A$1:$BY$184,56))=0,"",VLOOKUP($A357,'XI-MARKS-DB'!$A$1:$BY$184,56)),"")</f>
        <v/>
      </c>
      <c r="T357" s="104"/>
      <c r="U357" s="104"/>
      <c r="V357" s="103" t="str">
        <f>IFERROR(VLOOKUP($A357,'XI-MARKS-DB'!$A$1:$BY$184,66),"")</f>
        <v/>
      </c>
      <c r="W357" s="103" t="str">
        <f>IFERROR(VLOOKUP($A357,'XI-MARKS-DB'!$A$1:$BY$184,69),"")</f>
        <v/>
      </c>
    </row>
    <row r="358" spans="1:23" x14ac:dyDescent="0.3">
      <c r="A358" s="103"/>
      <c r="B358" s="103"/>
      <c r="C358" s="46" t="str">
        <f>IFERROR(VLOOKUP($A357,'XI-MARKS-DB'!$A$1:$BY$184,4),"")</f>
        <v/>
      </c>
      <c r="D358" s="46" t="str">
        <f>IFERROR(VLOOKUP($A357,'XI-MARKS-DB'!$A$1:$BY$184,10),"")</f>
        <v/>
      </c>
      <c r="E358" s="46" t="str">
        <f>IFERROR(VLOOKUP($A357,'XI-MARKS-DB'!$A$1:$BY$184,12),"")</f>
        <v/>
      </c>
      <c r="F358" s="46" t="str">
        <f>IFERROR(VLOOKUP($A357,'XI-MARKS-DB'!$A$1:$BY$184,14),"")</f>
        <v/>
      </c>
      <c r="G358" s="46" t="str">
        <f>IFERROR(VLOOKUP($A357,'XI-MARKS-DB'!$A$1:$BY$184,19),"")</f>
        <v/>
      </c>
      <c r="H358" s="46" t="str">
        <f>IFERROR(VLOOKUP($A357,'XI-MARKS-DB'!$A$1:$BY$184,21),"")</f>
        <v/>
      </c>
      <c r="I358" s="46" t="str">
        <f>IFERROR(VLOOKUP($A357,'XI-MARKS-DB'!$A$1:$BY$184,23),"")</f>
        <v/>
      </c>
      <c r="J358" s="46" t="str">
        <f>IFERROR(VLOOKUP($A357,'XI-MARKS-DB'!$A$1:$BY$184,29),"")</f>
        <v/>
      </c>
      <c r="K358" s="46" t="str">
        <f>IFERROR(VLOOKUP($A357,'XI-MARKS-DB'!$A$1:$BY$184,31),"")</f>
        <v/>
      </c>
      <c r="L358" s="46" t="str">
        <f>IFERROR(VLOOKUP($A357,'XI-MARKS-DB'!$A$1:$BY$184,33),"")</f>
        <v/>
      </c>
      <c r="M358" s="46" t="str">
        <f>IFERROR(VLOOKUP($A357,'XI-MARKS-DB'!$A$1:$BY$184,39),"")</f>
        <v/>
      </c>
      <c r="N358" s="46" t="str">
        <f>IFERROR(VLOOKUP($A357,'XI-MARKS-DB'!$A$1:$BY$184,41),"")</f>
        <v/>
      </c>
      <c r="O358" s="46" t="str">
        <f>IFERROR(VLOOKUP($A357,'XI-MARKS-DB'!$A$1:$BY$184,43),"")</f>
        <v/>
      </c>
      <c r="P358" s="46" t="str">
        <f>IFERROR(VLOOKUP($A357,'XI-MARKS-DB'!$A$1:$BY$184,49),"")</f>
        <v/>
      </c>
      <c r="Q358" s="46" t="str">
        <f>IFERROR(VLOOKUP($A357,'XI-MARKS-DB'!$A$1:$BY$184,51),"")</f>
        <v/>
      </c>
      <c r="R358" s="46" t="str">
        <f>IFERROR(VLOOKUP($A357,'XI-MARKS-DB'!$A$1:$BY$184,53),"")</f>
        <v/>
      </c>
      <c r="S358" s="46" t="str">
        <f>IFERROR(IF((VLOOKUP($A357,'XI-MARKS-DB'!$A$1:$BY$184,59))=0,"",VLOOKUP($A357,'XI-MARKS-DB'!$A$1:$BY$184,59)),"")</f>
        <v/>
      </c>
      <c r="T358" s="46" t="str">
        <f>IFERROR(IF((VLOOKUP($A357,'XI-MARKS-DB'!$A$1:$BY$184,61))=0,"",VLOOKUP($A357,'XI-MARKS-DB'!$A$1:$BY$184,61)),"")</f>
        <v/>
      </c>
      <c r="U358" s="46" t="str">
        <f>IFERROR(VLOOKUP($A357,'XI-MARKS-DB'!$A$1:$BY$184,63),"")</f>
        <v/>
      </c>
      <c r="V358" s="103"/>
      <c r="W358" s="103"/>
    </row>
    <row r="359" spans="1:23" x14ac:dyDescent="0.3">
      <c r="A359" s="103" t="str">
        <f>IF(COUNTA('XI-MARKS-DB'!$C$3:$C$277)&gt;A357,A357+1,"")</f>
        <v/>
      </c>
      <c r="B359" s="103" t="str">
        <f>IFERROR(VLOOKUP($A359,'XI-MARKS-DB'!$A$1:$BY$184,3)&amp;" ("&amp;VLOOKUP($A359,'XI-MARKS-DB'!$A$1:$BY$184,2)&amp;")","")</f>
        <v/>
      </c>
      <c r="C359" s="46" t="str">
        <f>IFERROR(VLOOKUP($A359,'XI-MARKS-DB'!$A$1:$BY$184,7),"")</f>
        <v/>
      </c>
      <c r="D359" s="104" t="str">
        <f t="shared" ref="D359" si="354">IF($D360="","",$F$1)</f>
        <v/>
      </c>
      <c r="E359" s="104"/>
      <c r="F359" s="104"/>
      <c r="G359" s="104" t="str">
        <f t="shared" ref="G359" si="355">IF($G360="","",$I$1)</f>
        <v/>
      </c>
      <c r="H359" s="104"/>
      <c r="I359" s="104"/>
      <c r="J359" s="104" t="str">
        <f>IFERROR(VLOOKUP($A359,'XI-MARKS-DB'!$A$1:$BY$184,26),"")</f>
        <v/>
      </c>
      <c r="K359" s="104"/>
      <c r="L359" s="104"/>
      <c r="M359" s="104" t="str">
        <f>IFERROR(VLOOKUP($A359,'XI-MARKS-DB'!$A$1:$BY$184,36),"")</f>
        <v/>
      </c>
      <c r="N359" s="104"/>
      <c r="O359" s="104"/>
      <c r="P359" s="104" t="str">
        <f>IFERROR(VLOOKUP($A359,'XI-MARKS-DB'!$A$1:$BY$184,46),"")</f>
        <v/>
      </c>
      <c r="Q359" s="104"/>
      <c r="R359" s="104"/>
      <c r="S359" s="104" t="str">
        <f>IFERROR(IF((VLOOKUP($A359,'XI-MARKS-DB'!$A$1:$BY$184,56))=0,"",VLOOKUP($A359,'XI-MARKS-DB'!$A$1:$BY$184,56)),"")</f>
        <v/>
      </c>
      <c r="T359" s="104"/>
      <c r="U359" s="104"/>
      <c r="V359" s="103" t="str">
        <f>IFERROR(VLOOKUP($A359,'XI-MARKS-DB'!$A$1:$BY$184,66),"")</f>
        <v/>
      </c>
      <c r="W359" s="103" t="str">
        <f>IFERROR(VLOOKUP($A359,'XI-MARKS-DB'!$A$1:$BY$184,69),"")</f>
        <v/>
      </c>
    </row>
    <row r="360" spans="1:23" x14ac:dyDescent="0.3">
      <c r="A360" s="103"/>
      <c r="B360" s="103"/>
      <c r="C360" s="46" t="str">
        <f>IFERROR(VLOOKUP($A359,'XI-MARKS-DB'!$A$1:$BY$184,4),"")</f>
        <v/>
      </c>
      <c r="D360" s="46" t="str">
        <f>IFERROR(VLOOKUP($A359,'XI-MARKS-DB'!$A$1:$BY$184,10),"")</f>
        <v/>
      </c>
      <c r="E360" s="46" t="str">
        <f>IFERROR(VLOOKUP($A359,'XI-MARKS-DB'!$A$1:$BY$184,12),"")</f>
        <v/>
      </c>
      <c r="F360" s="46" t="str">
        <f>IFERROR(VLOOKUP($A359,'XI-MARKS-DB'!$A$1:$BY$184,14),"")</f>
        <v/>
      </c>
      <c r="G360" s="46" t="str">
        <f>IFERROR(VLOOKUP($A359,'XI-MARKS-DB'!$A$1:$BY$184,19),"")</f>
        <v/>
      </c>
      <c r="H360" s="46" t="str">
        <f>IFERROR(VLOOKUP($A359,'XI-MARKS-DB'!$A$1:$BY$184,21),"")</f>
        <v/>
      </c>
      <c r="I360" s="46" t="str">
        <f>IFERROR(VLOOKUP($A359,'XI-MARKS-DB'!$A$1:$BY$184,23),"")</f>
        <v/>
      </c>
      <c r="J360" s="46" t="str">
        <f>IFERROR(VLOOKUP($A359,'XI-MARKS-DB'!$A$1:$BY$184,29),"")</f>
        <v/>
      </c>
      <c r="K360" s="46" t="str">
        <f>IFERROR(VLOOKUP($A359,'XI-MARKS-DB'!$A$1:$BY$184,31),"")</f>
        <v/>
      </c>
      <c r="L360" s="46" t="str">
        <f>IFERROR(VLOOKUP($A359,'XI-MARKS-DB'!$A$1:$BY$184,33),"")</f>
        <v/>
      </c>
      <c r="M360" s="46" t="str">
        <f>IFERROR(VLOOKUP($A359,'XI-MARKS-DB'!$A$1:$BY$184,39),"")</f>
        <v/>
      </c>
      <c r="N360" s="46" t="str">
        <f>IFERROR(VLOOKUP($A359,'XI-MARKS-DB'!$A$1:$BY$184,41),"")</f>
        <v/>
      </c>
      <c r="O360" s="46" t="str">
        <f>IFERROR(VLOOKUP($A359,'XI-MARKS-DB'!$A$1:$BY$184,43),"")</f>
        <v/>
      </c>
      <c r="P360" s="46" t="str">
        <f>IFERROR(VLOOKUP($A359,'XI-MARKS-DB'!$A$1:$BY$184,49),"")</f>
        <v/>
      </c>
      <c r="Q360" s="46" t="str">
        <f>IFERROR(VLOOKUP($A359,'XI-MARKS-DB'!$A$1:$BY$184,51),"")</f>
        <v/>
      </c>
      <c r="R360" s="46" t="str">
        <f>IFERROR(VLOOKUP($A359,'XI-MARKS-DB'!$A$1:$BY$184,53),"")</f>
        <v/>
      </c>
      <c r="S360" s="46" t="str">
        <f>IFERROR(IF((VLOOKUP($A359,'XI-MARKS-DB'!$A$1:$BY$184,59))=0,"",VLOOKUP($A359,'XI-MARKS-DB'!$A$1:$BY$184,59)),"")</f>
        <v/>
      </c>
      <c r="T360" s="46" t="str">
        <f>IFERROR(IF((VLOOKUP($A359,'XI-MARKS-DB'!$A$1:$BY$184,61))=0,"",VLOOKUP($A359,'XI-MARKS-DB'!$A$1:$BY$184,61)),"")</f>
        <v/>
      </c>
      <c r="U360" s="46" t="str">
        <f>IFERROR(VLOOKUP($A359,'XI-MARKS-DB'!$A$1:$BY$184,63),"")</f>
        <v/>
      </c>
      <c r="V360" s="103"/>
      <c r="W360" s="103"/>
    </row>
    <row r="361" spans="1:23" x14ac:dyDescent="0.3">
      <c r="A361" s="103" t="str">
        <f>IF(COUNTA('XI-MARKS-DB'!$C$3:$C$277)&gt;A359,A359+1,"")</f>
        <v/>
      </c>
      <c r="B361" s="103" t="str">
        <f>IFERROR(VLOOKUP($A361,'XI-MARKS-DB'!$A$1:$BY$184,3)&amp;" ("&amp;VLOOKUP($A361,'XI-MARKS-DB'!$A$1:$BY$184,2)&amp;")","")</f>
        <v/>
      </c>
      <c r="C361" s="46" t="str">
        <f>IFERROR(VLOOKUP($A361,'XI-MARKS-DB'!$A$1:$BY$184,7),"")</f>
        <v/>
      </c>
      <c r="D361" s="104" t="str">
        <f t="shared" ref="D361" si="356">IF($D362="","",$F$1)</f>
        <v/>
      </c>
      <c r="E361" s="104"/>
      <c r="F361" s="104"/>
      <c r="G361" s="104" t="str">
        <f t="shared" ref="G361" si="357">IF($G362="","",$I$1)</f>
        <v/>
      </c>
      <c r="H361" s="104"/>
      <c r="I361" s="104"/>
      <c r="J361" s="104" t="str">
        <f>IFERROR(VLOOKUP($A361,'XI-MARKS-DB'!$A$1:$BY$184,26),"")</f>
        <v/>
      </c>
      <c r="K361" s="104"/>
      <c r="L361" s="104"/>
      <c r="M361" s="104" t="str">
        <f>IFERROR(VLOOKUP($A361,'XI-MARKS-DB'!$A$1:$BY$184,36),"")</f>
        <v/>
      </c>
      <c r="N361" s="104"/>
      <c r="O361" s="104"/>
      <c r="P361" s="104" t="str">
        <f>IFERROR(VLOOKUP($A361,'XI-MARKS-DB'!$A$1:$BY$184,46),"")</f>
        <v/>
      </c>
      <c r="Q361" s="104"/>
      <c r="R361" s="104"/>
      <c r="S361" s="104" t="str">
        <f>IFERROR(IF((VLOOKUP($A361,'XI-MARKS-DB'!$A$1:$BY$184,56))=0,"",VLOOKUP($A361,'XI-MARKS-DB'!$A$1:$BY$184,56)),"")</f>
        <v/>
      </c>
      <c r="T361" s="104"/>
      <c r="U361" s="104"/>
      <c r="V361" s="103" t="str">
        <f>IFERROR(VLOOKUP($A361,'XI-MARKS-DB'!$A$1:$BY$184,66),"")</f>
        <v/>
      </c>
      <c r="W361" s="103" t="str">
        <f>IFERROR(VLOOKUP($A361,'XI-MARKS-DB'!$A$1:$BY$184,69),"")</f>
        <v/>
      </c>
    </row>
    <row r="362" spans="1:23" x14ac:dyDescent="0.3">
      <c r="A362" s="103"/>
      <c r="B362" s="103"/>
      <c r="C362" s="46" t="str">
        <f>IFERROR(VLOOKUP($A361,'XI-MARKS-DB'!$A$1:$BY$184,4),"")</f>
        <v/>
      </c>
      <c r="D362" s="46" t="str">
        <f>IFERROR(VLOOKUP($A361,'XI-MARKS-DB'!$A$1:$BY$184,10),"")</f>
        <v/>
      </c>
      <c r="E362" s="46" t="str">
        <f>IFERROR(VLOOKUP($A361,'XI-MARKS-DB'!$A$1:$BY$184,12),"")</f>
        <v/>
      </c>
      <c r="F362" s="46" t="str">
        <f>IFERROR(VLOOKUP($A361,'XI-MARKS-DB'!$A$1:$BY$184,14),"")</f>
        <v/>
      </c>
      <c r="G362" s="46" t="str">
        <f>IFERROR(VLOOKUP($A361,'XI-MARKS-DB'!$A$1:$BY$184,19),"")</f>
        <v/>
      </c>
      <c r="H362" s="46" t="str">
        <f>IFERROR(VLOOKUP($A361,'XI-MARKS-DB'!$A$1:$BY$184,21),"")</f>
        <v/>
      </c>
      <c r="I362" s="46" t="str">
        <f>IFERROR(VLOOKUP($A361,'XI-MARKS-DB'!$A$1:$BY$184,23),"")</f>
        <v/>
      </c>
      <c r="J362" s="46" t="str">
        <f>IFERROR(VLOOKUP($A361,'XI-MARKS-DB'!$A$1:$BY$184,29),"")</f>
        <v/>
      </c>
      <c r="K362" s="46" t="str">
        <f>IFERROR(VLOOKUP($A361,'XI-MARKS-DB'!$A$1:$BY$184,31),"")</f>
        <v/>
      </c>
      <c r="L362" s="46" t="str">
        <f>IFERROR(VLOOKUP($A361,'XI-MARKS-DB'!$A$1:$BY$184,33),"")</f>
        <v/>
      </c>
      <c r="M362" s="46" t="str">
        <f>IFERROR(VLOOKUP($A361,'XI-MARKS-DB'!$A$1:$BY$184,39),"")</f>
        <v/>
      </c>
      <c r="N362" s="46" t="str">
        <f>IFERROR(VLOOKUP($A361,'XI-MARKS-DB'!$A$1:$BY$184,41),"")</f>
        <v/>
      </c>
      <c r="O362" s="46" t="str">
        <f>IFERROR(VLOOKUP($A361,'XI-MARKS-DB'!$A$1:$BY$184,43),"")</f>
        <v/>
      </c>
      <c r="P362" s="46" t="str">
        <f>IFERROR(VLOOKUP($A361,'XI-MARKS-DB'!$A$1:$BY$184,49),"")</f>
        <v/>
      </c>
      <c r="Q362" s="46" t="str">
        <f>IFERROR(VLOOKUP($A361,'XI-MARKS-DB'!$A$1:$BY$184,51),"")</f>
        <v/>
      </c>
      <c r="R362" s="46" t="str">
        <f>IFERROR(VLOOKUP($A361,'XI-MARKS-DB'!$A$1:$BY$184,53),"")</f>
        <v/>
      </c>
      <c r="S362" s="46" t="str">
        <f>IFERROR(IF((VLOOKUP($A361,'XI-MARKS-DB'!$A$1:$BY$184,59))=0,"",VLOOKUP($A361,'XI-MARKS-DB'!$A$1:$BY$184,59)),"")</f>
        <v/>
      </c>
      <c r="T362" s="46" t="str">
        <f>IFERROR(IF((VLOOKUP($A361,'XI-MARKS-DB'!$A$1:$BY$184,61))=0,"",VLOOKUP($A361,'XI-MARKS-DB'!$A$1:$BY$184,61)),"")</f>
        <v/>
      </c>
      <c r="U362" s="46" t="str">
        <f>IFERROR(VLOOKUP($A361,'XI-MARKS-DB'!$A$1:$BY$184,63),"")</f>
        <v/>
      </c>
      <c r="V362" s="103"/>
      <c r="W362" s="103"/>
    </row>
    <row r="363" spans="1:23" x14ac:dyDescent="0.3">
      <c r="A363" s="103" t="str">
        <f>IF(COUNTA('XI-MARKS-DB'!$C$3:$C$277)&gt;A361,A361+1,"")</f>
        <v/>
      </c>
      <c r="B363" s="103" t="str">
        <f>IFERROR(VLOOKUP($A363,'XI-MARKS-DB'!$A$1:$BY$184,3)&amp;" ("&amp;VLOOKUP($A363,'XI-MARKS-DB'!$A$1:$BY$184,2)&amp;")","")</f>
        <v/>
      </c>
      <c r="C363" s="46" t="str">
        <f>IFERROR(VLOOKUP($A363,'XI-MARKS-DB'!$A$1:$BY$184,7),"")</f>
        <v/>
      </c>
      <c r="D363" s="104" t="str">
        <f t="shared" ref="D363" si="358">IF($D364="","",$F$1)</f>
        <v/>
      </c>
      <c r="E363" s="104"/>
      <c r="F363" s="104"/>
      <c r="G363" s="104" t="str">
        <f t="shared" ref="G363" si="359">IF($G364="","",$I$1)</f>
        <v/>
      </c>
      <c r="H363" s="104"/>
      <c r="I363" s="104"/>
      <c r="J363" s="104" t="str">
        <f>IFERROR(VLOOKUP($A363,'XI-MARKS-DB'!$A$1:$BY$184,26),"")</f>
        <v/>
      </c>
      <c r="K363" s="104"/>
      <c r="L363" s="104"/>
      <c r="M363" s="104" t="str">
        <f>IFERROR(VLOOKUP($A363,'XI-MARKS-DB'!$A$1:$BY$184,36),"")</f>
        <v/>
      </c>
      <c r="N363" s="104"/>
      <c r="O363" s="104"/>
      <c r="P363" s="104" t="str">
        <f>IFERROR(VLOOKUP($A363,'XI-MARKS-DB'!$A$1:$BY$184,46),"")</f>
        <v/>
      </c>
      <c r="Q363" s="104"/>
      <c r="R363" s="104"/>
      <c r="S363" s="104" t="str">
        <f>IFERROR(IF((VLOOKUP($A363,'XI-MARKS-DB'!$A$1:$BY$184,56))=0,"",VLOOKUP($A363,'XI-MARKS-DB'!$A$1:$BY$184,56)),"")</f>
        <v/>
      </c>
      <c r="T363" s="104"/>
      <c r="U363" s="104"/>
      <c r="V363" s="103" t="str">
        <f>IFERROR(VLOOKUP($A363,'XI-MARKS-DB'!$A$1:$BY$184,66),"")</f>
        <v/>
      </c>
      <c r="W363" s="103" t="str">
        <f>IFERROR(VLOOKUP($A363,'XI-MARKS-DB'!$A$1:$BY$184,69),"")</f>
        <v/>
      </c>
    </row>
    <row r="364" spans="1:23" x14ac:dyDescent="0.3">
      <c r="A364" s="103"/>
      <c r="B364" s="103"/>
      <c r="C364" s="46" t="str">
        <f>IFERROR(VLOOKUP($A363,'XI-MARKS-DB'!$A$1:$BY$184,4),"")</f>
        <v/>
      </c>
      <c r="D364" s="46" t="str">
        <f>IFERROR(VLOOKUP($A363,'XI-MARKS-DB'!$A$1:$BY$184,10),"")</f>
        <v/>
      </c>
      <c r="E364" s="46" t="str">
        <f>IFERROR(VLOOKUP($A363,'XI-MARKS-DB'!$A$1:$BY$184,12),"")</f>
        <v/>
      </c>
      <c r="F364" s="46" t="str">
        <f>IFERROR(VLOOKUP($A363,'XI-MARKS-DB'!$A$1:$BY$184,14),"")</f>
        <v/>
      </c>
      <c r="G364" s="46" t="str">
        <f>IFERROR(VLOOKUP($A363,'XI-MARKS-DB'!$A$1:$BY$184,19),"")</f>
        <v/>
      </c>
      <c r="H364" s="46" t="str">
        <f>IFERROR(VLOOKUP($A363,'XI-MARKS-DB'!$A$1:$BY$184,21),"")</f>
        <v/>
      </c>
      <c r="I364" s="46" t="str">
        <f>IFERROR(VLOOKUP($A363,'XI-MARKS-DB'!$A$1:$BY$184,23),"")</f>
        <v/>
      </c>
      <c r="J364" s="46" t="str">
        <f>IFERROR(VLOOKUP($A363,'XI-MARKS-DB'!$A$1:$BY$184,29),"")</f>
        <v/>
      </c>
      <c r="K364" s="46" t="str">
        <f>IFERROR(VLOOKUP($A363,'XI-MARKS-DB'!$A$1:$BY$184,31),"")</f>
        <v/>
      </c>
      <c r="L364" s="46" t="str">
        <f>IFERROR(VLOOKUP($A363,'XI-MARKS-DB'!$A$1:$BY$184,33),"")</f>
        <v/>
      </c>
      <c r="M364" s="46" t="str">
        <f>IFERROR(VLOOKUP($A363,'XI-MARKS-DB'!$A$1:$BY$184,39),"")</f>
        <v/>
      </c>
      <c r="N364" s="46" t="str">
        <f>IFERROR(VLOOKUP($A363,'XI-MARKS-DB'!$A$1:$BY$184,41),"")</f>
        <v/>
      </c>
      <c r="O364" s="46" t="str">
        <f>IFERROR(VLOOKUP($A363,'XI-MARKS-DB'!$A$1:$BY$184,43),"")</f>
        <v/>
      </c>
      <c r="P364" s="46" t="str">
        <f>IFERROR(VLOOKUP($A363,'XI-MARKS-DB'!$A$1:$BY$184,49),"")</f>
        <v/>
      </c>
      <c r="Q364" s="46" t="str">
        <f>IFERROR(VLOOKUP($A363,'XI-MARKS-DB'!$A$1:$BY$184,51),"")</f>
        <v/>
      </c>
      <c r="R364" s="46" t="str">
        <f>IFERROR(VLOOKUP($A363,'XI-MARKS-DB'!$A$1:$BY$184,53),"")</f>
        <v/>
      </c>
      <c r="S364" s="46" t="str">
        <f>IFERROR(IF((VLOOKUP($A363,'XI-MARKS-DB'!$A$1:$BY$184,59))=0,"",VLOOKUP($A363,'XI-MARKS-DB'!$A$1:$BY$184,59)),"")</f>
        <v/>
      </c>
      <c r="T364" s="46" t="str">
        <f>IFERROR(IF((VLOOKUP($A363,'XI-MARKS-DB'!$A$1:$BY$184,61))=0,"",VLOOKUP($A363,'XI-MARKS-DB'!$A$1:$BY$184,61)),"")</f>
        <v/>
      </c>
      <c r="U364" s="46" t="str">
        <f>IFERROR(VLOOKUP($A363,'XI-MARKS-DB'!$A$1:$BY$184,63),"")</f>
        <v/>
      </c>
      <c r="V364" s="103"/>
      <c r="W364" s="103"/>
    </row>
    <row r="365" spans="1:23" x14ac:dyDescent="0.3">
      <c r="A365" s="103" t="str">
        <f>IF(COUNTA('XI-MARKS-DB'!$C$3:$C$277)&gt;A363,A363+1,"")</f>
        <v/>
      </c>
      <c r="B365" s="103" t="str">
        <f>IFERROR(VLOOKUP($A365,'XI-MARKS-DB'!$A$1:$BY$184,3)&amp;" ("&amp;VLOOKUP($A365,'XI-MARKS-DB'!$A$1:$BY$184,2)&amp;")","")</f>
        <v/>
      </c>
      <c r="C365" s="46" t="str">
        <f>IFERROR(VLOOKUP($A365,'XI-MARKS-DB'!$A$1:$BY$184,7),"")</f>
        <v/>
      </c>
      <c r="D365" s="104" t="str">
        <f t="shared" ref="D365" si="360">IF($D366="","",$F$1)</f>
        <v/>
      </c>
      <c r="E365" s="104"/>
      <c r="F365" s="104"/>
      <c r="G365" s="104" t="str">
        <f t="shared" ref="G365" si="361">IF($G366="","",$I$1)</f>
        <v/>
      </c>
      <c r="H365" s="104"/>
      <c r="I365" s="104"/>
      <c r="J365" s="104" t="str">
        <f>IFERROR(VLOOKUP($A365,'XI-MARKS-DB'!$A$1:$BY$184,26),"")</f>
        <v/>
      </c>
      <c r="K365" s="104"/>
      <c r="L365" s="104"/>
      <c r="M365" s="104" t="str">
        <f>IFERROR(VLOOKUP($A365,'XI-MARKS-DB'!$A$1:$BY$184,36),"")</f>
        <v/>
      </c>
      <c r="N365" s="104"/>
      <c r="O365" s="104"/>
      <c r="P365" s="104" t="str">
        <f>IFERROR(VLOOKUP($A365,'XI-MARKS-DB'!$A$1:$BY$184,46),"")</f>
        <v/>
      </c>
      <c r="Q365" s="104"/>
      <c r="R365" s="104"/>
      <c r="S365" s="104" t="str">
        <f>IFERROR(IF((VLOOKUP($A365,'XI-MARKS-DB'!$A$1:$BY$184,56))=0,"",VLOOKUP($A365,'XI-MARKS-DB'!$A$1:$BY$184,56)),"")</f>
        <v/>
      </c>
      <c r="T365" s="104"/>
      <c r="U365" s="104"/>
      <c r="V365" s="103" t="str">
        <f>IFERROR(VLOOKUP($A365,'XI-MARKS-DB'!$A$1:$BY$184,66),"")</f>
        <v/>
      </c>
      <c r="W365" s="103" t="str">
        <f>IFERROR(VLOOKUP($A365,'XI-MARKS-DB'!$A$1:$BY$184,69),"")</f>
        <v/>
      </c>
    </row>
    <row r="366" spans="1:23" x14ac:dyDescent="0.3">
      <c r="A366" s="103"/>
      <c r="B366" s="103"/>
      <c r="C366" s="46" t="str">
        <f>IFERROR(VLOOKUP($A365,'XI-MARKS-DB'!$A$1:$BY$184,4),"")</f>
        <v/>
      </c>
      <c r="D366" s="46" t="str">
        <f>IFERROR(VLOOKUP($A365,'XI-MARKS-DB'!$A$1:$BY$184,10),"")</f>
        <v/>
      </c>
      <c r="E366" s="46" t="str">
        <f>IFERROR(VLOOKUP($A365,'XI-MARKS-DB'!$A$1:$BY$184,12),"")</f>
        <v/>
      </c>
      <c r="F366" s="46" t="str">
        <f>IFERROR(VLOOKUP($A365,'XI-MARKS-DB'!$A$1:$BY$184,14),"")</f>
        <v/>
      </c>
      <c r="G366" s="46" t="str">
        <f>IFERROR(VLOOKUP($A365,'XI-MARKS-DB'!$A$1:$BY$184,19),"")</f>
        <v/>
      </c>
      <c r="H366" s="46" t="str">
        <f>IFERROR(VLOOKUP($A365,'XI-MARKS-DB'!$A$1:$BY$184,21),"")</f>
        <v/>
      </c>
      <c r="I366" s="46" t="str">
        <f>IFERROR(VLOOKUP($A365,'XI-MARKS-DB'!$A$1:$BY$184,23),"")</f>
        <v/>
      </c>
      <c r="J366" s="46" t="str">
        <f>IFERROR(VLOOKUP($A365,'XI-MARKS-DB'!$A$1:$BY$184,29),"")</f>
        <v/>
      </c>
      <c r="K366" s="46" t="str">
        <f>IFERROR(VLOOKUP($A365,'XI-MARKS-DB'!$A$1:$BY$184,31),"")</f>
        <v/>
      </c>
      <c r="L366" s="46" t="str">
        <f>IFERROR(VLOOKUP($A365,'XI-MARKS-DB'!$A$1:$BY$184,33),"")</f>
        <v/>
      </c>
      <c r="M366" s="46" t="str">
        <f>IFERROR(VLOOKUP($A365,'XI-MARKS-DB'!$A$1:$BY$184,39),"")</f>
        <v/>
      </c>
      <c r="N366" s="46" t="str">
        <f>IFERROR(VLOOKUP($A365,'XI-MARKS-DB'!$A$1:$BY$184,41),"")</f>
        <v/>
      </c>
      <c r="O366" s="46" t="str">
        <f>IFERROR(VLOOKUP($A365,'XI-MARKS-DB'!$A$1:$BY$184,43),"")</f>
        <v/>
      </c>
      <c r="P366" s="46" t="str">
        <f>IFERROR(VLOOKUP($A365,'XI-MARKS-DB'!$A$1:$BY$184,49),"")</f>
        <v/>
      </c>
      <c r="Q366" s="46" t="str">
        <f>IFERROR(VLOOKUP($A365,'XI-MARKS-DB'!$A$1:$BY$184,51),"")</f>
        <v/>
      </c>
      <c r="R366" s="46" t="str">
        <f>IFERROR(VLOOKUP($A365,'XI-MARKS-DB'!$A$1:$BY$184,53),"")</f>
        <v/>
      </c>
      <c r="S366" s="46" t="str">
        <f>IFERROR(IF((VLOOKUP($A365,'XI-MARKS-DB'!$A$1:$BY$184,59))=0,"",VLOOKUP($A365,'XI-MARKS-DB'!$A$1:$BY$184,59)),"")</f>
        <v/>
      </c>
      <c r="T366" s="46" t="str">
        <f>IFERROR(IF((VLOOKUP($A365,'XI-MARKS-DB'!$A$1:$BY$184,61))=0,"",VLOOKUP($A365,'XI-MARKS-DB'!$A$1:$BY$184,61)),"")</f>
        <v/>
      </c>
      <c r="U366" s="46" t="str">
        <f>IFERROR(VLOOKUP($A365,'XI-MARKS-DB'!$A$1:$BY$184,63),"")</f>
        <v/>
      </c>
      <c r="V366" s="103"/>
      <c r="W366" s="103"/>
    </row>
    <row r="367" spans="1:23" x14ac:dyDescent="0.3">
      <c r="A367" s="103" t="str">
        <f>IF(COUNTA('XI-MARKS-DB'!$C$3:$C$277)&gt;A365,A365+1,"")</f>
        <v/>
      </c>
      <c r="B367" s="103" t="str">
        <f>IFERROR(VLOOKUP($A367,'XI-MARKS-DB'!$A$1:$BY$184,3)&amp;" ("&amp;VLOOKUP($A367,'XI-MARKS-DB'!$A$1:$BY$184,2)&amp;")","")</f>
        <v/>
      </c>
      <c r="C367" s="46" t="str">
        <f>IFERROR(VLOOKUP($A367,'XI-MARKS-DB'!$A$1:$BY$184,7),"")</f>
        <v/>
      </c>
      <c r="D367" s="104" t="str">
        <f t="shared" ref="D367" si="362">IF($D368="","",$F$1)</f>
        <v/>
      </c>
      <c r="E367" s="104"/>
      <c r="F367" s="104"/>
      <c r="G367" s="104" t="str">
        <f t="shared" ref="G367" si="363">IF($G368="","",$I$1)</f>
        <v/>
      </c>
      <c r="H367" s="104"/>
      <c r="I367" s="104"/>
      <c r="J367" s="104" t="str">
        <f>IFERROR(VLOOKUP($A367,'XI-MARKS-DB'!$A$1:$BY$184,26),"")</f>
        <v/>
      </c>
      <c r="K367" s="104"/>
      <c r="L367" s="104"/>
      <c r="M367" s="104" t="str">
        <f>IFERROR(VLOOKUP($A367,'XI-MARKS-DB'!$A$1:$BY$184,36),"")</f>
        <v/>
      </c>
      <c r="N367" s="104"/>
      <c r="O367" s="104"/>
      <c r="P367" s="104" t="str">
        <f>IFERROR(VLOOKUP($A367,'XI-MARKS-DB'!$A$1:$BY$184,46),"")</f>
        <v/>
      </c>
      <c r="Q367" s="104"/>
      <c r="R367" s="104"/>
      <c r="S367" s="104" t="str">
        <f>IFERROR(IF((VLOOKUP($A367,'XI-MARKS-DB'!$A$1:$BY$184,56))=0,"",VLOOKUP($A367,'XI-MARKS-DB'!$A$1:$BY$184,56)),"")</f>
        <v/>
      </c>
      <c r="T367" s="104"/>
      <c r="U367" s="104"/>
      <c r="V367" s="103" t="str">
        <f>IFERROR(VLOOKUP($A367,'XI-MARKS-DB'!$A$1:$BY$184,66),"")</f>
        <v/>
      </c>
      <c r="W367" s="103" t="str">
        <f>IFERROR(VLOOKUP($A367,'XI-MARKS-DB'!$A$1:$BY$184,69),"")</f>
        <v/>
      </c>
    </row>
    <row r="368" spans="1:23" x14ac:dyDescent="0.3">
      <c r="A368" s="103"/>
      <c r="B368" s="103"/>
      <c r="C368" s="46" t="str">
        <f>IFERROR(VLOOKUP($A367,'XI-MARKS-DB'!$A$1:$BY$184,4),"")</f>
        <v/>
      </c>
      <c r="D368" s="46" t="str">
        <f>IFERROR(VLOOKUP($A367,'XI-MARKS-DB'!$A$1:$BY$184,10),"")</f>
        <v/>
      </c>
      <c r="E368" s="46" t="str">
        <f>IFERROR(VLOOKUP($A367,'XI-MARKS-DB'!$A$1:$BY$184,12),"")</f>
        <v/>
      </c>
      <c r="F368" s="46" t="str">
        <f>IFERROR(VLOOKUP($A367,'XI-MARKS-DB'!$A$1:$BY$184,14),"")</f>
        <v/>
      </c>
      <c r="G368" s="46" t="str">
        <f>IFERROR(VLOOKUP($A367,'XI-MARKS-DB'!$A$1:$BY$184,19),"")</f>
        <v/>
      </c>
      <c r="H368" s="46" t="str">
        <f>IFERROR(VLOOKUP($A367,'XI-MARKS-DB'!$A$1:$BY$184,21),"")</f>
        <v/>
      </c>
      <c r="I368" s="46" t="str">
        <f>IFERROR(VLOOKUP($A367,'XI-MARKS-DB'!$A$1:$BY$184,23),"")</f>
        <v/>
      </c>
      <c r="J368" s="46" t="str">
        <f>IFERROR(VLOOKUP($A367,'XI-MARKS-DB'!$A$1:$BY$184,29),"")</f>
        <v/>
      </c>
      <c r="K368" s="46" t="str">
        <f>IFERROR(VLOOKUP($A367,'XI-MARKS-DB'!$A$1:$BY$184,31),"")</f>
        <v/>
      </c>
      <c r="L368" s="46" t="str">
        <f>IFERROR(VLOOKUP($A367,'XI-MARKS-DB'!$A$1:$BY$184,33),"")</f>
        <v/>
      </c>
      <c r="M368" s="46" t="str">
        <f>IFERROR(VLOOKUP($A367,'XI-MARKS-DB'!$A$1:$BY$184,39),"")</f>
        <v/>
      </c>
      <c r="N368" s="46" t="str">
        <f>IFERROR(VLOOKUP($A367,'XI-MARKS-DB'!$A$1:$BY$184,41),"")</f>
        <v/>
      </c>
      <c r="O368" s="46" t="str">
        <f>IFERROR(VLOOKUP($A367,'XI-MARKS-DB'!$A$1:$BY$184,43),"")</f>
        <v/>
      </c>
      <c r="P368" s="46" t="str">
        <f>IFERROR(VLOOKUP($A367,'XI-MARKS-DB'!$A$1:$BY$184,49),"")</f>
        <v/>
      </c>
      <c r="Q368" s="46" t="str">
        <f>IFERROR(VLOOKUP($A367,'XI-MARKS-DB'!$A$1:$BY$184,51),"")</f>
        <v/>
      </c>
      <c r="R368" s="46" t="str">
        <f>IFERROR(VLOOKUP($A367,'XI-MARKS-DB'!$A$1:$BY$184,53),"")</f>
        <v/>
      </c>
      <c r="S368" s="46" t="str">
        <f>IFERROR(IF((VLOOKUP($A367,'XI-MARKS-DB'!$A$1:$BY$184,59))=0,"",VLOOKUP($A367,'XI-MARKS-DB'!$A$1:$BY$184,59)),"")</f>
        <v/>
      </c>
      <c r="T368" s="46" t="str">
        <f>IFERROR(IF((VLOOKUP($A367,'XI-MARKS-DB'!$A$1:$BY$184,61))=0,"",VLOOKUP($A367,'XI-MARKS-DB'!$A$1:$BY$184,61)),"")</f>
        <v/>
      </c>
      <c r="U368" s="46" t="str">
        <f>IFERROR(VLOOKUP($A367,'XI-MARKS-DB'!$A$1:$BY$184,63),"")</f>
        <v/>
      </c>
      <c r="V368" s="103"/>
      <c r="W368" s="103"/>
    </row>
    <row r="369" spans="1:23" x14ac:dyDescent="0.3">
      <c r="A369" s="103" t="str">
        <f>IF(COUNTA('XI-MARKS-DB'!$C$3:$C$277)&gt;A367,A367+1,"")</f>
        <v/>
      </c>
      <c r="B369" s="103" t="str">
        <f>IFERROR(VLOOKUP($A369,'XI-MARKS-DB'!$A$1:$BY$184,3)&amp;" ("&amp;VLOOKUP($A369,'XI-MARKS-DB'!$A$1:$BY$184,2)&amp;")","")</f>
        <v/>
      </c>
      <c r="C369" s="46" t="str">
        <f>IFERROR(VLOOKUP($A369,'XI-MARKS-DB'!$A$1:$BY$184,7),"")</f>
        <v/>
      </c>
      <c r="D369" s="104" t="str">
        <f t="shared" ref="D369" si="364">IF($D370="","",$F$1)</f>
        <v/>
      </c>
      <c r="E369" s="104"/>
      <c r="F369" s="104"/>
      <c r="G369" s="104" t="str">
        <f t="shared" ref="G369" si="365">IF($G370="","",$I$1)</f>
        <v/>
      </c>
      <c r="H369" s="104"/>
      <c r="I369" s="104"/>
      <c r="J369" s="104" t="str">
        <f>IFERROR(VLOOKUP($A369,'XI-MARKS-DB'!$A$1:$BY$184,26),"")</f>
        <v/>
      </c>
      <c r="K369" s="104"/>
      <c r="L369" s="104"/>
      <c r="M369" s="104" t="str">
        <f>IFERROR(VLOOKUP($A369,'XI-MARKS-DB'!$A$1:$BY$184,36),"")</f>
        <v/>
      </c>
      <c r="N369" s="104"/>
      <c r="O369" s="104"/>
      <c r="P369" s="104" t="str">
        <f>IFERROR(VLOOKUP($A369,'XI-MARKS-DB'!$A$1:$BY$184,46),"")</f>
        <v/>
      </c>
      <c r="Q369" s="104"/>
      <c r="R369" s="104"/>
      <c r="S369" s="104" t="str">
        <f>IFERROR(IF((VLOOKUP($A369,'XI-MARKS-DB'!$A$1:$BY$184,56))=0,"",VLOOKUP($A369,'XI-MARKS-DB'!$A$1:$BY$184,56)),"")</f>
        <v/>
      </c>
      <c r="T369" s="104"/>
      <c r="U369" s="104"/>
      <c r="V369" s="103" t="str">
        <f>IFERROR(VLOOKUP($A369,'XI-MARKS-DB'!$A$1:$BY$184,66),"")</f>
        <v/>
      </c>
      <c r="W369" s="103" t="str">
        <f>IFERROR(VLOOKUP($A369,'XI-MARKS-DB'!$A$1:$BY$184,69),"")</f>
        <v/>
      </c>
    </row>
    <row r="370" spans="1:23" x14ac:dyDescent="0.3">
      <c r="A370" s="103"/>
      <c r="B370" s="103"/>
      <c r="C370" s="46" t="str">
        <f>IFERROR(VLOOKUP($A369,'XI-MARKS-DB'!$A$1:$BY$184,4),"")</f>
        <v/>
      </c>
      <c r="D370" s="46" t="str">
        <f>IFERROR(VLOOKUP($A369,'XI-MARKS-DB'!$A$1:$BY$184,10),"")</f>
        <v/>
      </c>
      <c r="E370" s="46" t="str">
        <f>IFERROR(VLOOKUP($A369,'XI-MARKS-DB'!$A$1:$BY$184,12),"")</f>
        <v/>
      </c>
      <c r="F370" s="46" t="str">
        <f>IFERROR(VLOOKUP($A369,'XI-MARKS-DB'!$A$1:$BY$184,14),"")</f>
        <v/>
      </c>
      <c r="G370" s="46" t="str">
        <f>IFERROR(VLOOKUP($A369,'XI-MARKS-DB'!$A$1:$BY$184,19),"")</f>
        <v/>
      </c>
      <c r="H370" s="46" t="str">
        <f>IFERROR(VLOOKUP($A369,'XI-MARKS-DB'!$A$1:$BY$184,21),"")</f>
        <v/>
      </c>
      <c r="I370" s="46" t="str">
        <f>IFERROR(VLOOKUP($A369,'XI-MARKS-DB'!$A$1:$BY$184,23),"")</f>
        <v/>
      </c>
      <c r="J370" s="46" t="str">
        <f>IFERROR(VLOOKUP($A369,'XI-MARKS-DB'!$A$1:$BY$184,29),"")</f>
        <v/>
      </c>
      <c r="K370" s="46" t="str">
        <f>IFERROR(VLOOKUP($A369,'XI-MARKS-DB'!$A$1:$BY$184,31),"")</f>
        <v/>
      </c>
      <c r="L370" s="46" t="str">
        <f>IFERROR(VLOOKUP($A369,'XI-MARKS-DB'!$A$1:$BY$184,33),"")</f>
        <v/>
      </c>
      <c r="M370" s="46" t="str">
        <f>IFERROR(VLOOKUP($A369,'XI-MARKS-DB'!$A$1:$BY$184,39),"")</f>
        <v/>
      </c>
      <c r="N370" s="46" t="str">
        <f>IFERROR(VLOOKUP($A369,'XI-MARKS-DB'!$A$1:$BY$184,41),"")</f>
        <v/>
      </c>
      <c r="O370" s="46" t="str">
        <f>IFERROR(VLOOKUP($A369,'XI-MARKS-DB'!$A$1:$BY$184,43),"")</f>
        <v/>
      </c>
      <c r="P370" s="46" t="str">
        <f>IFERROR(VLOOKUP($A369,'XI-MARKS-DB'!$A$1:$BY$184,49),"")</f>
        <v/>
      </c>
      <c r="Q370" s="46" t="str">
        <f>IFERROR(VLOOKUP($A369,'XI-MARKS-DB'!$A$1:$BY$184,51),"")</f>
        <v/>
      </c>
      <c r="R370" s="46" t="str">
        <f>IFERROR(VLOOKUP($A369,'XI-MARKS-DB'!$A$1:$BY$184,53),"")</f>
        <v/>
      </c>
      <c r="S370" s="46" t="str">
        <f>IFERROR(IF((VLOOKUP($A369,'XI-MARKS-DB'!$A$1:$BY$184,59))=0,"",VLOOKUP($A369,'XI-MARKS-DB'!$A$1:$BY$184,59)),"")</f>
        <v/>
      </c>
      <c r="T370" s="46" t="str">
        <f>IFERROR(IF((VLOOKUP($A369,'XI-MARKS-DB'!$A$1:$BY$184,61))=0,"",VLOOKUP($A369,'XI-MARKS-DB'!$A$1:$BY$184,61)),"")</f>
        <v/>
      </c>
      <c r="U370" s="46" t="str">
        <f>IFERROR(VLOOKUP($A369,'XI-MARKS-DB'!$A$1:$BY$184,63),"")</f>
        <v/>
      </c>
      <c r="V370" s="103"/>
      <c r="W370" s="103"/>
    </row>
    <row r="371" spans="1:23" x14ac:dyDescent="0.3">
      <c r="A371" s="103" t="str">
        <f>IF(COUNTA('XI-MARKS-DB'!$C$3:$C$277)&gt;A369,A369+1,"")</f>
        <v/>
      </c>
      <c r="B371" s="103" t="str">
        <f>IFERROR(VLOOKUP($A371,'XI-MARKS-DB'!$A$1:$BY$184,3)&amp;" ("&amp;VLOOKUP($A371,'XI-MARKS-DB'!$A$1:$BY$184,2)&amp;")","")</f>
        <v/>
      </c>
      <c r="C371" s="46" t="str">
        <f>IFERROR(VLOOKUP($A371,'XI-MARKS-DB'!$A$1:$BY$184,7),"")</f>
        <v/>
      </c>
      <c r="D371" s="104" t="str">
        <f t="shared" ref="D371" si="366">IF($D372="","",$F$1)</f>
        <v/>
      </c>
      <c r="E371" s="104"/>
      <c r="F371" s="104"/>
      <c r="G371" s="104" t="str">
        <f t="shared" ref="G371" si="367">IF($G372="","",$I$1)</f>
        <v/>
      </c>
      <c r="H371" s="104"/>
      <c r="I371" s="104"/>
      <c r="J371" s="104" t="str">
        <f>IFERROR(VLOOKUP($A371,'XI-MARKS-DB'!$A$1:$BY$184,26),"")</f>
        <v/>
      </c>
      <c r="K371" s="104"/>
      <c r="L371" s="104"/>
      <c r="M371" s="104" t="str">
        <f>IFERROR(VLOOKUP($A371,'XI-MARKS-DB'!$A$1:$BY$184,36),"")</f>
        <v/>
      </c>
      <c r="N371" s="104"/>
      <c r="O371" s="104"/>
      <c r="P371" s="104" t="str">
        <f>IFERROR(VLOOKUP($A371,'XI-MARKS-DB'!$A$1:$BY$184,46),"")</f>
        <v/>
      </c>
      <c r="Q371" s="104"/>
      <c r="R371" s="104"/>
      <c r="S371" s="104" t="str">
        <f>IFERROR(IF((VLOOKUP($A371,'XI-MARKS-DB'!$A$1:$BY$184,56))=0,"",VLOOKUP($A371,'XI-MARKS-DB'!$A$1:$BY$184,56)),"")</f>
        <v/>
      </c>
      <c r="T371" s="104"/>
      <c r="U371" s="104"/>
      <c r="V371" s="103" t="str">
        <f>IFERROR(VLOOKUP($A371,'XI-MARKS-DB'!$A$1:$BY$184,66),"")</f>
        <v/>
      </c>
      <c r="W371" s="103" t="str">
        <f>IFERROR(VLOOKUP($A371,'XI-MARKS-DB'!$A$1:$BY$184,69),"")</f>
        <v/>
      </c>
    </row>
    <row r="372" spans="1:23" x14ac:dyDescent="0.3">
      <c r="A372" s="103"/>
      <c r="B372" s="103"/>
      <c r="C372" s="46" t="str">
        <f>IFERROR(VLOOKUP($A371,'XI-MARKS-DB'!$A$1:$BY$184,4),"")</f>
        <v/>
      </c>
      <c r="D372" s="46" t="str">
        <f>IFERROR(VLOOKUP($A371,'XI-MARKS-DB'!$A$1:$BY$184,10),"")</f>
        <v/>
      </c>
      <c r="E372" s="46" t="str">
        <f>IFERROR(VLOOKUP($A371,'XI-MARKS-DB'!$A$1:$BY$184,12),"")</f>
        <v/>
      </c>
      <c r="F372" s="46" t="str">
        <f>IFERROR(VLOOKUP($A371,'XI-MARKS-DB'!$A$1:$BY$184,14),"")</f>
        <v/>
      </c>
      <c r="G372" s="46" t="str">
        <f>IFERROR(VLOOKUP($A371,'XI-MARKS-DB'!$A$1:$BY$184,19),"")</f>
        <v/>
      </c>
      <c r="H372" s="46" t="str">
        <f>IFERROR(VLOOKUP($A371,'XI-MARKS-DB'!$A$1:$BY$184,21),"")</f>
        <v/>
      </c>
      <c r="I372" s="46" t="str">
        <f>IFERROR(VLOOKUP($A371,'XI-MARKS-DB'!$A$1:$BY$184,23),"")</f>
        <v/>
      </c>
      <c r="J372" s="46" t="str">
        <f>IFERROR(VLOOKUP($A371,'XI-MARKS-DB'!$A$1:$BY$184,29),"")</f>
        <v/>
      </c>
      <c r="K372" s="46" t="str">
        <f>IFERROR(VLOOKUP($A371,'XI-MARKS-DB'!$A$1:$BY$184,31),"")</f>
        <v/>
      </c>
      <c r="L372" s="46" t="str">
        <f>IFERROR(VLOOKUP($A371,'XI-MARKS-DB'!$A$1:$BY$184,33),"")</f>
        <v/>
      </c>
      <c r="M372" s="46" t="str">
        <f>IFERROR(VLOOKUP($A371,'XI-MARKS-DB'!$A$1:$BY$184,39),"")</f>
        <v/>
      </c>
      <c r="N372" s="46" t="str">
        <f>IFERROR(VLOOKUP($A371,'XI-MARKS-DB'!$A$1:$BY$184,41),"")</f>
        <v/>
      </c>
      <c r="O372" s="46" t="str">
        <f>IFERROR(VLOOKUP($A371,'XI-MARKS-DB'!$A$1:$BY$184,43),"")</f>
        <v/>
      </c>
      <c r="P372" s="46" t="str">
        <f>IFERROR(VLOOKUP($A371,'XI-MARKS-DB'!$A$1:$BY$184,49),"")</f>
        <v/>
      </c>
      <c r="Q372" s="46" t="str">
        <f>IFERROR(VLOOKUP($A371,'XI-MARKS-DB'!$A$1:$BY$184,51),"")</f>
        <v/>
      </c>
      <c r="R372" s="46" t="str">
        <f>IFERROR(VLOOKUP($A371,'XI-MARKS-DB'!$A$1:$BY$184,53),"")</f>
        <v/>
      </c>
      <c r="S372" s="46" t="str">
        <f>IFERROR(IF((VLOOKUP($A371,'XI-MARKS-DB'!$A$1:$BY$184,59))=0,"",VLOOKUP($A371,'XI-MARKS-DB'!$A$1:$BY$184,59)),"")</f>
        <v/>
      </c>
      <c r="T372" s="46" t="str">
        <f>IFERROR(IF((VLOOKUP($A371,'XI-MARKS-DB'!$A$1:$BY$184,61))=0,"",VLOOKUP($A371,'XI-MARKS-DB'!$A$1:$BY$184,61)),"")</f>
        <v/>
      </c>
      <c r="U372" s="46" t="str">
        <f>IFERROR(VLOOKUP($A371,'XI-MARKS-DB'!$A$1:$BY$184,63),"")</f>
        <v/>
      </c>
      <c r="V372" s="103"/>
      <c r="W372" s="103"/>
    </row>
    <row r="373" spans="1:23" x14ac:dyDescent="0.3">
      <c r="A373" s="103" t="str">
        <f>IF(COUNTA('XI-MARKS-DB'!$C$3:$C$277)&gt;A371,A371+1,"")</f>
        <v/>
      </c>
      <c r="B373" s="103" t="str">
        <f>IFERROR(VLOOKUP($A373,'XI-MARKS-DB'!$A$1:$BY$184,3)&amp;" ("&amp;VLOOKUP($A373,'XI-MARKS-DB'!$A$1:$BY$184,2)&amp;")","")</f>
        <v/>
      </c>
      <c r="C373" s="46" t="str">
        <f>IFERROR(VLOOKUP($A373,'XI-MARKS-DB'!$A$1:$BY$184,7),"")</f>
        <v/>
      </c>
      <c r="D373" s="104" t="str">
        <f t="shared" ref="D373" si="368">IF($D374="","",$F$1)</f>
        <v/>
      </c>
      <c r="E373" s="104"/>
      <c r="F373" s="104"/>
      <c r="G373" s="104" t="str">
        <f t="shared" ref="G373" si="369">IF($G374="","",$I$1)</f>
        <v/>
      </c>
      <c r="H373" s="104"/>
      <c r="I373" s="104"/>
      <c r="J373" s="104" t="str">
        <f>IFERROR(VLOOKUP($A373,'XI-MARKS-DB'!$A$1:$BY$184,26),"")</f>
        <v/>
      </c>
      <c r="K373" s="104"/>
      <c r="L373" s="104"/>
      <c r="M373" s="104" t="str">
        <f>IFERROR(VLOOKUP($A373,'XI-MARKS-DB'!$A$1:$BY$184,36),"")</f>
        <v/>
      </c>
      <c r="N373" s="104"/>
      <c r="O373" s="104"/>
      <c r="P373" s="104" t="str">
        <f>IFERROR(VLOOKUP($A373,'XI-MARKS-DB'!$A$1:$BY$184,46),"")</f>
        <v/>
      </c>
      <c r="Q373" s="104"/>
      <c r="R373" s="104"/>
      <c r="S373" s="104" t="str">
        <f>IFERROR(IF((VLOOKUP($A373,'XI-MARKS-DB'!$A$1:$BY$184,56))=0,"",VLOOKUP($A373,'XI-MARKS-DB'!$A$1:$BY$184,56)),"")</f>
        <v/>
      </c>
      <c r="T373" s="104"/>
      <c r="U373" s="104"/>
      <c r="V373" s="103" t="str">
        <f>IFERROR(VLOOKUP($A373,'XI-MARKS-DB'!$A$1:$BY$184,66),"")</f>
        <v/>
      </c>
      <c r="W373" s="103" t="str">
        <f>IFERROR(VLOOKUP($A373,'XI-MARKS-DB'!$A$1:$BY$184,69),"")</f>
        <v/>
      </c>
    </row>
    <row r="374" spans="1:23" x14ac:dyDescent="0.3">
      <c r="A374" s="103"/>
      <c r="B374" s="103"/>
      <c r="C374" s="46" t="str">
        <f>IFERROR(VLOOKUP($A373,'XI-MARKS-DB'!$A$1:$BY$184,4),"")</f>
        <v/>
      </c>
      <c r="D374" s="46" t="str">
        <f>IFERROR(VLOOKUP($A373,'XI-MARKS-DB'!$A$1:$BY$184,10),"")</f>
        <v/>
      </c>
      <c r="E374" s="46" t="str">
        <f>IFERROR(VLOOKUP($A373,'XI-MARKS-DB'!$A$1:$BY$184,12),"")</f>
        <v/>
      </c>
      <c r="F374" s="46" t="str">
        <f>IFERROR(VLOOKUP($A373,'XI-MARKS-DB'!$A$1:$BY$184,14),"")</f>
        <v/>
      </c>
      <c r="G374" s="46" t="str">
        <f>IFERROR(VLOOKUP($A373,'XI-MARKS-DB'!$A$1:$BY$184,19),"")</f>
        <v/>
      </c>
      <c r="H374" s="46" t="str">
        <f>IFERROR(VLOOKUP($A373,'XI-MARKS-DB'!$A$1:$BY$184,21),"")</f>
        <v/>
      </c>
      <c r="I374" s="46" t="str">
        <f>IFERROR(VLOOKUP($A373,'XI-MARKS-DB'!$A$1:$BY$184,23),"")</f>
        <v/>
      </c>
      <c r="J374" s="46" t="str">
        <f>IFERROR(VLOOKUP($A373,'XI-MARKS-DB'!$A$1:$BY$184,29),"")</f>
        <v/>
      </c>
      <c r="K374" s="46" t="str">
        <f>IFERROR(VLOOKUP($A373,'XI-MARKS-DB'!$A$1:$BY$184,31),"")</f>
        <v/>
      </c>
      <c r="L374" s="46" t="str">
        <f>IFERROR(VLOOKUP($A373,'XI-MARKS-DB'!$A$1:$BY$184,33),"")</f>
        <v/>
      </c>
      <c r="M374" s="46" t="str">
        <f>IFERROR(VLOOKUP($A373,'XI-MARKS-DB'!$A$1:$BY$184,39),"")</f>
        <v/>
      </c>
      <c r="N374" s="46" t="str">
        <f>IFERROR(VLOOKUP($A373,'XI-MARKS-DB'!$A$1:$BY$184,41),"")</f>
        <v/>
      </c>
      <c r="O374" s="46" t="str">
        <f>IFERROR(VLOOKUP($A373,'XI-MARKS-DB'!$A$1:$BY$184,43),"")</f>
        <v/>
      </c>
      <c r="P374" s="46" t="str">
        <f>IFERROR(VLOOKUP($A373,'XI-MARKS-DB'!$A$1:$BY$184,49),"")</f>
        <v/>
      </c>
      <c r="Q374" s="46" t="str">
        <f>IFERROR(VLOOKUP($A373,'XI-MARKS-DB'!$A$1:$BY$184,51),"")</f>
        <v/>
      </c>
      <c r="R374" s="46" t="str">
        <f>IFERROR(VLOOKUP($A373,'XI-MARKS-DB'!$A$1:$BY$184,53),"")</f>
        <v/>
      </c>
      <c r="S374" s="46" t="str">
        <f>IFERROR(IF((VLOOKUP($A373,'XI-MARKS-DB'!$A$1:$BY$184,59))=0,"",VLOOKUP($A373,'XI-MARKS-DB'!$A$1:$BY$184,59)),"")</f>
        <v/>
      </c>
      <c r="T374" s="46" t="str">
        <f>IFERROR(IF((VLOOKUP($A373,'XI-MARKS-DB'!$A$1:$BY$184,61))=0,"",VLOOKUP($A373,'XI-MARKS-DB'!$A$1:$BY$184,61)),"")</f>
        <v/>
      </c>
      <c r="U374" s="46" t="str">
        <f>IFERROR(VLOOKUP($A373,'XI-MARKS-DB'!$A$1:$BY$184,63),"")</f>
        <v/>
      </c>
      <c r="V374" s="103"/>
      <c r="W374" s="103"/>
    </row>
    <row r="375" spans="1:23" x14ac:dyDescent="0.3">
      <c r="A375" s="103" t="str">
        <f>IF(COUNTA('XI-MARKS-DB'!$C$3:$C$277)&gt;A373,A373+1,"")</f>
        <v/>
      </c>
      <c r="B375" s="103" t="str">
        <f>IFERROR(VLOOKUP($A375,'XI-MARKS-DB'!$A$1:$BY$184,3)&amp;" ("&amp;VLOOKUP($A375,'XI-MARKS-DB'!$A$1:$BY$184,2)&amp;")","")</f>
        <v/>
      </c>
      <c r="C375" s="46" t="str">
        <f>IFERROR(VLOOKUP($A375,'XI-MARKS-DB'!$A$1:$BY$184,7),"")</f>
        <v/>
      </c>
      <c r="D375" s="104" t="str">
        <f t="shared" ref="D375" si="370">IF($D376="","",$F$1)</f>
        <v/>
      </c>
      <c r="E375" s="104"/>
      <c r="F375" s="104"/>
      <c r="G375" s="104" t="str">
        <f t="shared" ref="G375" si="371">IF($G376="","",$I$1)</f>
        <v/>
      </c>
      <c r="H375" s="104"/>
      <c r="I375" s="104"/>
      <c r="J375" s="104" t="str">
        <f>IFERROR(VLOOKUP($A375,'XI-MARKS-DB'!$A$1:$BY$184,26),"")</f>
        <v/>
      </c>
      <c r="K375" s="104"/>
      <c r="L375" s="104"/>
      <c r="M375" s="104" t="str">
        <f>IFERROR(VLOOKUP($A375,'XI-MARKS-DB'!$A$1:$BY$184,36),"")</f>
        <v/>
      </c>
      <c r="N375" s="104"/>
      <c r="O375" s="104"/>
      <c r="P375" s="104" t="str">
        <f>IFERROR(VLOOKUP($A375,'XI-MARKS-DB'!$A$1:$BY$184,46),"")</f>
        <v/>
      </c>
      <c r="Q375" s="104"/>
      <c r="R375" s="104"/>
      <c r="S375" s="104" t="str">
        <f>IFERROR(IF((VLOOKUP($A375,'XI-MARKS-DB'!$A$1:$BY$184,56))=0,"",VLOOKUP($A375,'XI-MARKS-DB'!$A$1:$BY$184,56)),"")</f>
        <v/>
      </c>
      <c r="T375" s="104"/>
      <c r="U375" s="104"/>
      <c r="V375" s="103" t="str">
        <f>IFERROR(VLOOKUP($A375,'XI-MARKS-DB'!$A$1:$BY$184,66),"")</f>
        <v/>
      </c>
      <c r="W375" s="103" t="str">
        <f>IFERROR(VLOOKUP($A375,'XI-MARKS-DB'!$A$1:$BY$184,69),"")</f>
        <v/>
      </c>
    </row>
    <row r="376" spans="1:23" x14ac:dyDescent="0.3">
      <c r="A376" s="103"/>
      <c r="B376" s="103"/>
      <c r="C376" s="46" t="str">
        <f>IFERROR(VLOOKUP($A375,'XI-MARKS-DB'!$A$1:$BY$184,4),"")</f>
        <v/>
      </c>
      <c r="D376" s="46" t="str">
        <f>IFERROR(VLOOKUP($A375,'XI-MARKS-DB'!$A$1:$BY$184,10),"")</f>
        <v/>
      </c>
      <c r="E376" s="46" t="str">
        <f>IFERROR(VLOOKUP($A375,'XI-MARKS-DB'!$A$1:$BY$184,12),"")</f>
        <v/>
      </c>
      <c r="F376" s="46" t="str">
        <f>IFERROR(VLOOKUP($A375,'XI-MARKS-DB'!$A$1:$BY$184,14),"")</f>
        <v/>
      </c>
      <c r="G376" s="46" t="str">
        <f>IFERROR(VLOOKUP($A375,'XI-MARKS-DB'!$A$1:$BY$184,19),"")</f>
        <v/>
      </c>
      <c r="H376" s="46" t="str">
        <f>IFERROR(VLOOKUP($A375,'XI-MARKS-DB'!$A$1:$BY$184,21),"")</f>
        <v/>
      </c>
      <c r="I376" s="46" t="str">
        <f>IFERROR(VLOOKUP($A375,'XI-MARKS-DB'!$A$1:$BY$184,23),"")</f>
        <v/>
      </c>
      <c r="J376" s="46" t="str">
        <f>IFERROR(VLOOKUP($A375,'XI-MARKS-DB'!$A$1:$BY$184,29),"")</f>
        <v/>
      </c>
      <c r="K376" s="46" t="str">
        <f>IFERROR(VLOOKUP($A375,'XI-MARKS-DB'!$A$1:$BY$184,31),"")</f>
        <v/>
      </c>
      <c r="L376" s="46" t="str">
        <f>IFERROR(VLOOKUP($A375,'XI-MARKS-DB'!$A$1:$BY$184,33),"")</f>
        <v/>
      </c>
      <c r="M376" s="46" t="str">
        <f>IFERROR(VLOOKUP($A375,'XI-MARKS-DB'!$A$1:$BY$184,39),"")</f>
        <v/>
      </c>
      <c r="N376" s="46" t="str">
        <f>IFERROR(VLOOKUP($A375,'XI-MARKS-DB'!$A$1:$BY$184,41),"")</f>
        <v/>
      </c>
      <c r="O376" s="46" t="str">
        <f>IFERROR(VLOOKUP($A375,'XI-MARKS-DB'!$A$1:$BY$184,43),"")</f>
        <v/>
      </c>
      <c r="P376" s="46" t="str">
        <f>IFERROR(VLOOKUP($A375,'XI-MARKS-DB'!$A$1:$BY$184,49),"")</f>
        <v/>
      </c>
      <c r="Q376" s="46" t="str">
        <f>IFERROR(VLOOKUP($A375,'XI-MARKS-DB'!$A$1:$BY$184,51),"")</f>
        <v/>
      </c>
      <c r="R376" s="46" t="str">
        <f>IFERROR(VLOOKUP($A375,'XI-MARKS-DB'!$A$1:$BY$184,53),"")</f>
        <v/>
      </c>
      <c r="S376" s="46" t="str">
        <f>IFERROR(IF((VLOOKUP($A375,'XI-MARKS-DB'!$A$1:$BY$184,59))=0,"",VLOOKUP($A375,'XI-MARKS-DB'!$A$1:$BY$184,59)),"")</f>
        <v/>
      </c>
      <c r="T376" s="46" t="str">
        <f>IFERROR(IF((VLOOKUP($A375,'XI-MARKS-DB'!$A$1:$BY$184,61))=0,"",VLOOKUP($A375,'XI-MARKS-DB'!$A$1:$BY$184,61)),"")</f>
        <v/>
      </c>
      <c r="U376" s="46" t="str">
        <f>IFERROR(VLOOKUP($A375,'XI-MARKS-DB'!$A$1:$BY$184,63),"")</f>
        <v/>
      </c>
      <c r="V376" s="103"/>
      <c r="W376" s="103"/>
    </row>
    <row r="377" spans="1:23" x14ac:dyDescent="0.3">
      <c r="A377" s="103" t="str">
        <f>IF(COUNTA('XI-MARKS-DB'!$C$3:$C$277)&gt;A375,A375+1,"")</f>
        <v/>
      </c>
      <c r="B377" s="103" t="str">
        <f>IFERROR(VLOOKUP($A377,'XI-MARKS-DB'!$A$1:$BY$184,3)&amp;" ("&amp;VLOOKUP($A377,'XI-MARKS-DB'!$A$1:$BY$184,2)&amp;")","")</f>
        <v/>
      </c>
      <c r="C377" s="46" t="str">
        <f>IFERROR(VLOOKUP($A377,'XI-MARKS-DB'!$A$1:$BY$184,7),"")</f>
        <v/>
      </c>
      <c r="D377" s="104" t="str">
        <f t="shared" ref="D377" si="372">IF($D378="","",$F$1)</f>
        <v/>
      </c>
      <c r="E377" s="104"/>
      <c r="F377" s="104"/>
      <c r="G377" s="104" t="str">
        <f t="shared" ref="G377" si="373">IF($G378="","",$I$1)</f>
        <v/>
      </c>
      <c r="H377" s="104"/>
      <c r="I377" s="104"/>
      <c r="J377" s="104" t="str">
        <f>IFERROR(VLOOKUP($A377,'XI-MARKS-DB'!$A$1:$BY$184,26),"")</f>
        <v/>
      </c>
      <c r="K377" s="104"/>
      <c r="L377" s="104"/>
      <c r="M377" s="104" t="str">
        <f>IFERROR(VLOOKUP($A377,'XI-MARKS-DB'!$A$1:$BY$184,36),"")</f>
        <v/>
      </c>
      <c r="N377" s="104"/>
      <c r="O377" s="104"/>
      <c r="P377" s="104" t="str">
        <f>IFERROR(VLOOKUP($A377,'XI-MARKS-DB'!$A$1:$BY$184,46),"")</f>
        <v/>
      </c>
      <c r="Q377" s="104"/>
      <c r="R377" s="104"/>
      <c r="S377" s="104" t="str">
        <f>IFERROR(IF((VLOOKUP($A377,'XI-MARKS-DB'!$A$1:$BY$184,56))=0,"",VLOOKUP($A377,'XI-MARKS-DB'!$A$1:$BY$184,56)),"")</f>
        <v/>
      </c>
      <c r="T377" s="104"/>
      <c r="U377" s="104"/>
      <c r="V377" s="103" t="str">
        <f>IFERROR(VLOOKUP($A377,'XI-MARKS-DB'!$A$1:$BY$184,66),"")</f>
        <v/>
      </c>
      <c r="W377" s="103" t="str">
        <f>IFERROR(VLOOKUP($A377,'XI-MARKS-DB'!$A$1:$BY$184,69),"")</f>
        <v/>
      </c>
    </row>
    <row r="378" spans="1:23" x14ac:dyDescent="0.3">
      <c r="A378" s="103"/>
      <c r="B378" s="103"/>
      <c r="C378" s="46" t="str">
        <f>IFERROR(VLOOKUP($A377,'XI-MARKS-DB'!$A$1:$BY$184,4),"")</f>
        <v/>
      </c>
      <c r="D378" s="46" t="str">
        <f>IFERROR(VLOOKUP($A377,'XI-MARKS-DB'!$A$1:$BY$184,10),"")</f>
        <v/>
      </c>
      <c r="E378" s="46" t="str">
        <f>IFERROR(VLOOKUP($A377,'XI-MARKS-DB'!$A$1:$BY$184,12),"")</f>
        <v/>
      </c>
      <c r="F378" s="46" t="str">
        <f>IFERROR(VLOOKUP($A377,'XI-MARKS-DB'!$A$1:$BY$184,14),"")</f>
        <v/>
      </c>
      <c r="G378" s="46" t="str">
        <f>IFERROR(VLOOKUP($A377,'XI-MARKS-DB'!$A$1:$BY$184,19),"")</f>
        <v/>
      </c>
      <c r="H378" s="46" t="str">
        <f>IFERROR(VLOOKUP($A377,'XI-MARKS-DB'!$A$1:$BY$184,21),"")</f>
        <v/>
      </c>
      <c r="I378" s="46" t="str">
        <f>IFERROR(VLOOKUP($A377,'XI-MARKS-DB'!$A$1:$BY$184,23),"")</f>
        <v/>
      </c>
      <c r="J378" s="46" t="str">
        <f>IFERROR(VLOOKUP($A377,'XI-MARKS-DB'!$A$1:$BY$184,29),"")</f>
        <v/>
      </c>
      <c r="K378" s="46" t="str">
        <f>IFERROR(VLOOKUP($A377,'XI-MARKS-DB'!$A$1:$BY$184,31),"")</f>
        <v/>
      </c>
      <c r="L378" s="46" t="str">
        <f>IFERROR(VLOOKUP($A377,'XI-MARKS-DB'!$A$1:$BY$184,33),"")</f>
        <v/>
      </c>
      <c r="M378" s="46" t="str">
        <f>IFERROR(VLOOKUP($A377,'XI-MARKS-DB'!$A$1:$BY$184,39),"")</f>
        <v/>
      </c>
      <c r="N378" s="46" t="str">
        <f>IFERROR(VLOOKUP($A377,'XI-MARKS-DB'!$A$1:$BY$184,41),"")</f>
        <v/>
      </c>
      <c r="O378" s="46" t="str">
        <f>IFERROR(VLOOKUP($A377,'XI-MARKS-DB'!$A$1:$BY$184,43),"")</f>
        <v/>
      </c>
      <c r="P378" s="46" t="str">
        <f>IFERROR(VLOOKUP($A377,'XI-MARKS-DB'!$A$1:$BY$184,49),"")</f>
        <v/>
      </c>
      <c r="Q378" s="46" t="str">
        <f>IFERROR(VLOOKUP($A377,'XI-MARKS-DB'!$A$1:$BY$184,51),"")</f>
        <v/>
      </c>
      <c r="R378" s="46" t="str">
        <f>IFERROR(VLOOKUP($A377,'XI-MARKS-DB'!$A$1:$BY$184,53),"")</f>
        <v/>
      </c>
      <c r="S378" s="46" t="str">
        <f>IFERROR(IF((VLOOKUP($A377,'XI-MARKS-DB'!$A$1:$BY$184,59))=0,"",VLOOKUP($A377,'XI-MARKS-DB'!$A$1:$BY$184,59)),"")</f>
        <v/>
      </c>
      <c r="T378" s="46" t="str">
        <f>IFERROR(IF((VLOOKUP($A377,'XI-MARKS-DB'!$A$1:$BY$184,61))=0,"",VLOOKUP($A377,'XI-MARKS-DB'!$A$1:$BY$184,61)),"")</f>
        <v/>
      </c>
      <c r="U378" s="46" t="str">
        <f>IFERROR(VLOOKUP($A377,'XI-MARKS-DB'!$A$1:$BY$184,63),"")</f>
        <v/>
      </c>
      <c r="V378" s="103"/>
      <c r="W378" s="103"/>
    </row>
    <row r="379" spans="1:23" x14ac:dyDescent="0.3">
      <c r="A379" s="103" t="str">
        <f>IF(COUNTA('XI-MARKS-DB'!$C$3:$C$277)&gt;A377,A377+1,"")</f>
        <v/>
      </c>
      <c r="B379" s="103" t="str">
        <f>IFERROR(VLOOKUP($A379,'XI-MARKS-DB'!$A$1:$BY$184,3)&amp;" ("&amp;VLOOKUP($A379,'XI-MARKS-DB'!$A$1:$BY$184,2)&amp;")","")</f>
        <v/>
      </c>
      <c r="C379" s="46" t="str">
        <f>IFERROR(VLOOKUP($A379,'XI-MARKS-DB'!$A$1:$BY$184,7),"")</f>
        <v/>
      </c>
      <c r="D379" s="104" t="str">
        <f t="shared" ref="D379" si="374">IF($D380="","",$F$1)</f>
        <v/>
      </c>
      <c r="E379" s="104"/>
      <c r="F379" s="104"/>
      <c r="G379" s="104" t="str">
        <f t="shared" ref="G379" si="375">IF($G380="","",$I$1)</f>
        <v/>
      </c>
      <c r="H379" s="104"/>
      <c r="I379" s="104"/>
      <c r="J379" s="104" t="str">
        <f>IFERROR(VLOOKUP($A379,'XI-MARKS-DB'!$A$1:$BY$184,26),"")</f>
        <v/>
      </c>
      <c r="K379" s="104"/>
      <c r="L379" s="104"/>
      <c r="M379" s="104" t="str">
        <f>IFERROR(VLOOKUP($A379,'XI-MARKS-DB'!$A$1:$BY$184,36),"")</f>
        <v/>
      </c>
      <c r="N379" s="104"/>
      <c r="O379" s="104"/>
      <c r="P379" s="104" t="str">
        <f>IFERROR(VLOOKUP($A379,'XI-MARKS-DB'!$A$1:$BY$184,46),"")</f>
        <v/>
      </c>
      <c r="Q379" s="104"/>
      <c r="R379" s="104"/>
      <c r="S379" s="104" t="str">
        <f>IFERROR(IF((VLOOKUP($A379,'XI-MARKS-DB'!$A$1:$BY$184,56))=0,"",VLOOKUP($A379,'XI-MARKS-DB'!$A$1:$BY$184,56)),"")</f>
        <v/>
      </c>
      <c r="T379" s="104"/>
      <c r="U379" s="104"/>
      <c r="V379" s="103" t="str">
        <f>IFERROR(VLOOKUP($A379,'XI-MARKS-DB'!$A$1:$BY$184,66),"")</f>
        <v/>
      </c>
      <c r="W379" s="103" t="str">
        <f>IFERROR(VLOOKUP($A379,'XI-MARKS-DB'!$A$1:$BY$184,69),"")</f>
        <v/>
      </c>
    </row>
    <row r="380" spans="1:23" x14ac:dyDescent="0.3">
      <c r="A380" s="103"/>
      <c r="B380" s="103"/>
      <c r="C380" s="46" t="str">
        <f>IFERROR(VLOOKUP($A379,'XI-MARKS-DB'!$A$1:$BY$184,4),"")</f>
        <v/>
      </c>
      <c r="D380" s="46" t="str">
        <f>IFERROR(VLOOKUP($A379,'XI-MARKS-DB'!$A$1:$BY$184,10),"")</f>
        <v/>
      </c>
      <c r="E380" s="46" t="str">
        <f>IFERROR(VLOOKUP($A379,'XI-MARKS-DB'!$A$1:$BY$184,12),"")</f>
        <v/>
      </c>
      <c r="F380" s="46" t="str">
        <f>IFERROR(VLOOKUP($A379,'XI-MARKS-DB'!$A$1:$BY$184,14),"")</f>
        <v/>
      </c>
      <c r="G380" s="46" t="str">
        <f>IFERROR(VLOOKUP($A379,'XI-MARKS-DB'!$A$1:$BY$184,19),"")</f>
        <v/>
      </c>
      <c r="H380" s="46" t="str">
        <f>IFERROR(VLOOKUP($A379,'XI-MARKS-DB'!$A$1:$BY$184,21),"")</f>
        <v/>
      </c>
      <c r="I380" s="46" t="str">
        <f>IFERROR(VLOOKUP($A379,'XI-MARKS-DB'!$A$1:$BY$184,23),"")</f>
        <v/>
      </c>
      <c r="J380" s="46" t="str">
        <f>IFERROR(VLOOKUP($A379,'XI-MARKS-DB'!$A$1:$BY$184,29),"")</f>
        <v/>
      </c>
      <c r="K380" s="46" t="str">
        <f>IFERROR(VLOOKUP($A379,'XI-MARKS-DB'!$A$1:$BY$184,31),"")</f>
        <v/>
      </c>
      <c r="L380" s="46" t="str">
        <f>IFERROR(VLOOKUP($A379,'XI-MARKS-DB'!$A$1:$BY$184,33),"")</f>
        <v/>
      </c>
      <c r="M380" s="46" t="str">
        <f>IFERROR(VLOOKUP($A379,'XI-MARKS-DB'!$A$1:$BY$184,39),"")</f>
        <v/>
      </c>
      <c r="N380" s="46" t="str">
        <f>IFERROR(VLOOKUP($A379,'XI-MARKS-DB'!$A$1:$BY$184,41),"")</f>
        <v/>
      </c>
      <c r="O380" s="46" t="str">
        <f>IFERROR(VLOOKUP($A379,'XI-MARKS-DB'!$A$1:$BY$184,43),"")</f>
        <v/>
      </c>
      <c r="P380" s="46" t="str">
        <f>IFERROR(VLOOKUP($A379,'XI-MARKS-DB'!$A$1:$BY$184,49),"")</f>
        <v/>
      </c>
      <c r="Q380" s="46" t="str">
        <f>IFERROR(VLOOKUP($A379,'XI-MARKS-DB'!$A$1:$BY$184,51),"")</f>
        <v/>
      </c>
      <c r="R380" s="46" t="str">
        <f>IFERROR(VLOOKUP($A379,'XI-MARKS-DB'!$A$1:$BY$184,53),"")</f>
        <v/>
      </c>
      <c r="S380" s="46" t="str">
        <f>IFERROR(IF((VLOOKUP($A379,'XI-MARKS-DB'!$A$1:$BY$184,59))=0,"",VLOOKUP($A379,'XI-MARKS-DB'!$A$1:$BY$184,59)),"")</f>
        <v/>
      </c>
      <c r="T380" s="46" t="str">
        <f>IFERROR(IF((VLOOKUP($A379,'XI-MARKS-DB'!$A$1:$BY$184,61))=0,"",VLOOKUP($A379,'XI-MARKS-DB'!$A$1:$BY$184,61)),"")</f>
        <v/>
      </c>
      <c r="U380" s="46" t="str">
        <f>IFERROR(VLOOKUP($A379,'XI-MARKS-DB'!$A$1:$BY$184,63),"")</f>
        <v/>
      </c>
      <c r="V380" s="103"/>
      <c r="W380" s="103"/>
    </row>
    <row r="381" spans="1:23" x14ac:dyDescent="0.3">
      <c r="A381" s="103" t="str">
        <f>IF(COUNTA('XI-MARKS-DB'!$C$3:$C$277)&gt;A379,A379+1,"")</f>
        <v/>
      </c>
      <c r="B381" s="103" t="str">
        <f>IFERROR(VLOOKUP($A381,'XI-MARKS-DB'!$A$1:$BY$184,3)&amp;" ("&amp;VLOOKUP($A381,'XI-MARKS-DB'!$A$1:$BY$184,2)&amp;")","")</f>
        <v/>
      </c>
      <c r="C381" s="46" t="str">
        <f>IFERROR(VLOOKUP($A381,'XI-MARKS-DB'!$A$1:$BY$184,7),"")</f>
        <v/>
      </c>
      <c r="D381" s="104" t="str">
        <f t="shared" ref="D381" si="376">IF($D382="","",$F$1)</f>
        <v/>
      </c>
      <c r="E381" s="104"/>
      <c r="F381" s="104"/>
      <c r="G381" s="104" t="str">
        <f t="shared" ref="G381" si="377">IF($G382="","",$I$1)</f>
        <v/>
      </c>
      <c r="H381" s="104"/>
      <c r="I381" s="104"/>
      <c r="J381" s="104" t="str">
        <f>IFERROR(VLOOKUP($A381,'XI-MARKS-DB'!$A$1:$BY$184,26),"")</f>
        <v/>
      </c>
      <c r="K381" s="104"/>
      <c r="L381" s="104"/>
      <c r="M381" s="104" t="str">
        <f>IFERROR(VLOOKUP($A381,'XI-MARKS-DB'!$A$1:$BY$184,36),"")</f>
        <v/>
      </c>
      <c r="N381" s="104"/>
      <c r="O381" s="104"/>
      <c r="P381" s="104" t="str">
        <f>IFERROR(VLOOKUP($A381,'XI-MARKS-DB'!$A$1:$BY$184,46),"")</f>
        <v/>
      </c>
      <c r="Q381" s="104"/>
      <c r="R381" s="104"/>
      <c r="S381" s="104" t="str">
        <f>IFERROR(IF((VLOOKUP($A381,'XI-MARKS-DB'!$A$1:$BY$184,56))=0,"",VLOOKUP($A381,'XI-MARKS-DB'!$A$1:$BY$184,56)),"")</f>
        <v/>
      </c>
      <c r="T381" s="104"/>
      <c r="U381" s="104"/>
      <c r="V381" s="103" t="str">
        <f>IFERROR(VLOOKUP($A381,'XI-MARKS-DB'!$A$1:$BY$184,66),"")</f>
        <v/>
      </c>
      <c r="W381" s="103" t="str">
        <f>IFERROR(VLOOKUP($A381,'XI-MARKS-DB'!$A$1:$BY$184,69),"")</f>
        <v/>
      </c>
    </row>
    <row r="382" spans="1:23" x14ac:dyDescent="0.3">
      <c r="A382" s="103"/>
      <c r="B382" s="103"/>
      <c r="C382" s="46" t="str">
        <f>IFERROR(VLOOKUP($A381,'XI-MARKS-DB'!$A$1:$BY$184,4),"")</f>
        <v/>
      </c>
      <c r="D382" s="46" t="str">
        <f>IFERROR(VLOOKUP($A381,'XI-MARKS-DB'!$A$1:$BY$184,10),"")</f>
        <v/>
      </c>
      <c r="E382" s="46" t="str">
        <f>IFERROR(VLOOKUP($A381,'XI-MARKS-DB'!$A$1:$BY$184,12),"")</f>
        <v/>
      </c>
      <c r="F382" s="46" t="str">
        <f>IFERROR(VLOOKUP($A381,'XI-MARKS-DB'!$A$1:$BY$184,14),"")</f>
        <v/>
      </c>
      <c r="G382" s="46" t="str">
        <f>IFERROR(VLOOKUP($A381,'XI-MARKS-DB'!$A$1:$BY$184,19),"")</f>
        <v/>
      </c>
      <c r="H382" s="46" t="str">
        <f>IFERROR(VLOOKUP($A381,'XI-MARKS-DB'!$A$1:$BY$184,21),"")</f>
        <v/>
      </c>
      <c r="I382" s="46" t="str">
        <f>IFERROR(VLOOKUP($A381,'XI-MARKS-DB'!$A$1:$BY$184,23),"")</f>
        <v/>
      </c>
      <c r="J382" s="46" t="str">
        <f>IFERROR(VLOOKUP($A381,'XI-MARKS-DB'!$A$1:$BY$184,29),"")</f>
        <v/>
      </c>
      <c r="K382" s="46" t="str">
        <f>IFERROR(VLOOKUP($A381,'XI-MARKS-DB'!$A$1:$BY$184,31),"")</f>
        <v/>
      </c>
      <c r="L382" s="46" t="str">
        <f>IFERROR(VLOOKUP($A381,'XI-MARKS-DB'!$A$1:$BY$184,33),"")</f>
        <v/>
      </c>
      <c r="M382" s="46" t="str">
        <f>IFERROR(VLOOKUP($A381,'XI-MARKS-DB'!$A$1:$BY$184,39),"")</f>
        <v/>
      </c>
      <c r="N382" s="46" t="str">
        <f>IFERROR(VLOOKUP($A381,'XI-MARKS-DB'!$A$1:$BY$184,41),"")</f>
        <v/>
      </c>
      <c r="O382" s="46" t="str">
        <f>IFERROR(VLOOKUP($A381,'XI-MARKS-DB'!$A$1:$BY$184,43),"")</f>
        <v/>
      </c>
      <c r="P382" s="46" t="str">
        <f>IFERROR(VLOOKUP($A381,'XI-MARKS-DB'!$A$1:$BY$184,49),"")</f>
        <v/>
      </c>
      <c r="Q382" s="46" t="str">
        <f>IFERROR(VLOOKUP($A381,'XI-MARKS-DB'!$A$1:$BY$184,51),"")</f>
        <v/>
      </c>
      <c r="R382" s="46" t="str">
        <f>IFERROR(VLOOKUP($A381,'XI-MARKS-DB'!$A$1:$BY$184,53),"")</f>
        <v/>
      </c>
      <c r="S382" s="46" t="str">
        <f>IFERROR(IF((VLOOKUP($A381,'XI-MARKS-DB'!$A$1:$BY$184,59))=0,"",VLOOKUP($A381,'XI-MARKS-DB'!$A$1:$BY$184,59)),"")</f>
        <v/>
      </c>
      <c r="T382" s="46" t="str">
        <f>IFERROR(IF((VLOOKUP($A381,'XI-MARKS-DB'!$A$1:$BY$184,61))=0,"",VLOOKUP($A381,'XI-MARKS-DB'!$A$1:$BY$184,61)),"")</f>
        <v/>
      </c>
      <c r="U382" s="46" t="str">
        <f>IFERROR(VLOOKUP($A381,'XI-MARKS-DB'!$A$1:$BY$184,63),"")</f>
        <v/>
      </c>
      <c r="V382" s="103"/>
      <c r="W382" s="103"/>
    </row>
    <row r="383" spans="1:23" x14ac:dyDescent="0.3">
      <c r="A383" s="103" t="str">
        <f>IF(COUNTA('XI-MARKS-DB'!$C$3:$C$277)&gt;A381,A381+1,"")</f>
        <v/>
      </c>
      <c r="B383" s="103" t="str">
        <f>IFERROR(VLOOKUP($A383,'XI-MARKS-DB'!$A$1:$BY$184,3)&amp;" ("&amp;VLOOKUP($A383,'XI-MARKS-DB'!$A$1:$BY$184,2)&amp;")","")</f>
        <v/>
      </c>
      <c r="C383" s="46" t="str">
        <f>IFERROR(VLOOKUP($A383,'XI-MARKS-DB'!$A$1:$BY$184,7),"")</f>
        <v/>
      </c>
      <c r="D383" s="104" t="str">
        <f t="shared" ref="D383" si="378">IF($D384="","",$F$1)</f>
        <v/>
      </c>
      <c r="E383" s="104"/>
      <c r="F383" s="104"/>
      <c r="G383" s="104" t="str">
        <f t="shared" ref="G383" si="379">IF($G384="","",$I$1)</f>
        <v/>
      </c>
      <c r="H383" s="104"/>
      <c r="I383" s="104"/>
      <c r="J383" s="104" t="str">
        <f>IFERROR(VLOOKUP($A383,'XI-MARKS-DB'!$A$1:$BY$184,26),"")</f>
        <v/>
      </c>
      <c r="K383" s="104"/>
      <c r="L383" s="104"/>
      <c r="M383" s="104" t="str">
        <f>IFERROR(VLOOKUP($A383,'XI-MARKS-DB'!$A$1:$BY$184,36),"")</f>
        <v/>
      </c>
      <c r="N383" s="104"/>
      <c r="O383" s="104"/>
      <c r="P383" s="104" t="str">
        <f>IFERROR(VLOOKUP($A383,'XI-MARKS-DB'!$A$1:$BY$184,46),"")</f>
        <v/>
      </c>
      <c r="Q383" s="104"/>
      <c r="R383" s="104"/>
      <c r="S383" s="104" t="str">
        <f>IFERROR(IF((VLOOKUP($A383,'XI-MARKS-DB'!$A$1:$BY$184,56))=0,"",VLOOKUP($A383,'XI-MARKS-DB'!$A$1:$BY$184,56)),"")</f>
        <v/>
      </c>
      <c r="T383" s="104"/>
      <c r="U383" s="104"/>
      <c r="V383" s="103" t="str">
        <f>IFERROR(VLOOKUP($A383,'XI-MARKS-DB'!$A$1:$BY$184,66),"")</f>
        <v/>
      </c>
      <c r="W383" s="103" t="str">
        <f>IFERROR(VLOOKUP($A383,'XI-MARKS-DB'!$A$1:$BY$184,69),"")</f>
        <v/>
      </c>
    </row>
    <row r="384" spans="1:23" x14ac:dyDescent="0.3">
      <c r="A384" s="103"/>
      <c r="B384" s="103"/>
      <c r="C384" s="46" t="str">
        <f>IFERROR(VLOOKUP($A383,'XI-MARKS-DB'!$A$1:$BY$184,4),"")</f>
        <v/>
      </c>
      <c r="D384" s="46" t="str">
        <f>IFERROR(VLOOKUP($A383,'XI-MARKS-DB'!$A$1:$BY$184,10),"")</f>
        <v/>
      </c>
      <c r="E384" s="46" t="str">
        <f>IFERROR(VLOOKUP($A383,'XI-MARKS-DB'!$A$1:$BY$184,12),"")</f>
        <v/>
      </c>
      <c r="F384" s="46" t="str">
        <f>IFERROR(VLOOKUP($A383,'XI-MARKS-DB'!$A$1:$BY$184,14),"")</f>
        <v/>
      </c>
      <c r="G384" s="46" t="str">
        <f>IFERROR(VLOOKUP($A383,'XI-MARKS-DB'!$A$1:$BY$184,19),"")</f>
        <v/>
      </c>
      <c r="H384" s="46" t="str">
        <f>IFERROR(VLOOKUP($A383,'XI-MARKS-DB'!$A$1:$BY$184,21),"")</f>
        <v/>
      </c>
      <c r="I384" s="46" t="str">
        <f>IFERROR(VLOOKUP($A383,'XI-MARKS-DB'!$A$1:$BY$184,23),"")</f>
        <v/>
      </c>
      <c r="J384" s="46" t="str">
        <f>IFERROR(VLOOKUP($A383,'XI-MARKS-DB'!$A$1:$BY$184,29),"")</f>
        <v/>
      </c>
      <c r="K384" s="46" t="str">
        <f>IFERROR(VLOOKUP($A383,'XI-MARKS-DB'!$A$1:$BY$184,31),"")</f>
        <v/>
      </c>
      <c r="L384" s="46" t="str">
        <f>IFERROR(VLOOKUP($A383,'XI-MARKS-DB'!$A$1:$BY$184,33),"")</f>
        <v/>
      </c>
      <c r="M384" s="46" t="str">
        <f>IFERROR(VLOOKUP($A383,'XI-MARKS-DB'!$A$1:$BY$184,39),"")</f>
        <v/>
      </c>
      <c r="N384" s="46" t="str">
        <f>IFERROR(VLOOKUP($A383,'XI-MARKS-DB'!$A$1:$BY$184,41),"")</f>
        <v/>
      </c>
      <c r="O384" s="46" t="str">
        <f>IFERROR(VLOOKUP($A383,'XI-MARKS-DB'!$A$1:$BY$184,43),"")</f>
        <v/>
      </c>
      <c r="P384" s="46" t="str">
        <f>IFERROR(VLOOKUP($A383,'XI-MARKS-DB'!$A$1:$BY$184,49),"")</f>
        <v/>
      </c>
      <c r="Q384" s="46" t="str">
        <f>IFERROR(VLOOKUP($A383,'XI-MARKS-DB'!$A$1:$BY$184,51),"")</f>
        <v/>
      </c>
      <c r="R384" s="46" t="str">
        <f>IFERROR(VLOOKUP($A383,'XI-MARKS-DB'!$A$1:$BY$184,53),"")</f>
        <v/>
      </c>
      <c r="S384" s="46" t="str">
        <f>IFERROR(IF((VLOOKUP($A383,'XI-MARKS-DB'!$A$1:$BY$184,59))=0,"",VLOOKUP($A383,'XI-MARKS-DB'!$A$1:$BY$184,59)),"")</f>
        <v/>
      </c>
      <c r="T384" s="46" t="str">
        <f>IFERROR(IF((VLOOKUP($A383,'XI-MARKS-DB'!$A$1:$BY$184,61))=0,"",VLOOKUP($A383,'XI-MARKS-DB'!$A$1:$BY$184,61)),"")</f>
        <v/>
      </c>
      <c r="U384" s="46" t="str">
        <f>IFERROR(VLOOKUP($A383,'XI-MARKS-DB'!$A$1:$BY$184,63),"")</f>
        <v/>
      </c>
      <c r="V384" s="103"/>
      <c r="W384" s="103"/>
    </row>
    <row r="385" spans="1:23" x14ac:dyDescent="0.3">
      <c r="A385" s="103" t="str">
        <f>IF(COUNTA('XI-MARKS-DB'!$C$3:$C$277)&gt;A383,A383+1,"")</f>
        <v/>
      </c>
      <c r="B385" s="103" t="str">
        <f>IFERROR(VLOOKUP($A385,'XI-MARKS-DB'!$A$1:$BY$184,3)&amp;" ("&amp;VLOOKUP($A385,'XI-MARKS-DB'!$A$1:$BY$184,2)&amp;")","")</f>
        <v/>
      </c>
      <c r="C385" s="46" t="str">
        <f>IFERROR(VLOOKUP($A385,'XI-MARKS-DB'!$A$1:$BY$184,7),"")</f>
        <v/>
      </c>
      <c r="D385" s="104" t="str">
        <f t="shared" ref="D385" si="380">IF($D386="","",$F$1)</f>
        <v/>
      </c>
      <c r="E385" s="104"/>
      <c r="F385" s="104"/>
      <c r="G385" s="104" t="str">
        <f t="shared" ref="G385" si="381">IF($G386="","",$I$1)</f>
        <v/>
      </c>
      <c r="H385" s="104"/>
      <c r="I385" s="104"/>
      <c r="J385" s="104" t="str">
        <f>IFERROR(VLOOKUP($A385,'XI-MARKS-DB'!$A$1:$BY$184,26),"")</f>
        <v/>
      </c>
      <c r="K385" s="104"/>
      <c r="L385" s="104"/>
      <c r="M385" s="104" t="str">
        <f>IFERROR(VLOOKUP($A385,'XI-MARKS-DB'!$A$1:$BY$184,36),"")</f>
        <v/>
      </c>
      <c r="N385" s="104"/>
      <c r="O385" s="104"/>
      <c r="P385" s="104" t="str">
        <f>IFERROR(VLOOKUP($A385,'XI-MARKS-DB'!$A$1:$BY$184,46),"")</f>
        <v/>
      </c>
      <c r="Q385" s="104"/>
      <c r="R385" s="104"/>
      <c r="S385" s="104" t="str">
        <f>IFERROR(IF((VLOOKUP($A385,'XI-MARKS-DB'!$A$1:$BY$184,56))=0,"",VLOOKUP($A385,'XI-MARKS-DB'!$A$1:$BY$184,56)),"")</f>
        <v/>
      </c>
      <c r="T385" s="104"/>
      <c r="U385" s="104"/>
      <c r="V385" s="103" t="str">
        <f>IFERROR(VLOOKUP($A385,'XI-MARKS-DB'!$A$1:$BY$184,66),"")</f>
        <v/>
      </c>
      <c r="W385" s="103" t="str">
        <f>IFERROR(VLOOKUP($A385,'XI-MARKS-DB'!$A$1:$BY$184,69),"")</f>
        <v/>
      </c>
    </row>
    <row r="386" spans="1:23" x14ac:dyDescent="0.3">
      <c r="A386" s="103"/>
      <c r="B386" s="103"/>
      <c r="C386" s="46" t="str">
        <f>IFERROR(VLOOKUP($A385,'XI-MARKS-DB'!$A$1:$BY$184,4),"")</f>
        <v/>
      </c>
      <c r="D386" s="46" t="str">
        <f>IFERROR(VLOOKUP($A385,'XI-MARKS-DB'!$A$1:$BY$184,10),"")</f>
        <v/>
      </c>
      <c r="E386" s="46" t="str">
        <f>IFERROR(VLOOKUP($A385,'XI-MARKS-DB'!$A$1:$BY$184,12),"")</f>
        <v/>
      </c>
      <c r="F386" s="46" t="str">
        <f>IFERROR(VLOOKUP($A385,'XI-MARKS-DB'!$A$1:$BY$184,14),"")</f>
        <v/>
      </c>
      <c r="G386" s="46" t="str">
        <f>IFERROR(VLOOKUP($A385,'XI-MARKS-DB'!$A$1:$BY$184,19),"")</f>
        <v/>
      </c>
      <c r="H386" s="46" t="str">
        <f>IFERROR(VLOOKUP($A385,'XI-MARKS-DB'!$A$1:$BY$184,21),"")</f>
        <v/>
      </c>
      <c r="I386" s="46" t="str">
        <f>IFERROR(VLOOKUP($A385,'XI-MARKS-DB'!$A$1:$BY$184,23),"")</f>
        <v/>
      </c>
      <c r="J386" s="46" t="str">
        <f>IFERROR(VLOOKUP($A385,'XI-MARKS-DB'!$A$1:$BY$184,29),"")</f>
        <v/>
      </c>
      <c r="K386" s="46" t="str">
        <f>IFERROR(VLOOKUP($A385,'XI-MARKS-DB'!$A$1:$BY$184,31),"")</f>
        <v/>
      </c>
      <c r="L386" s="46" t="str">
        <f>IFERROR(VLOOKUP($A385,'XI-MARKS-DB'!$A$1:$BY$184,33),"")</f>
        <v/>
      </c>
      <c r="M386" s="46" t="str">
        <f>IFERROR(VLOOKUP($A385,'XI-MARKS-DB'!$A$1:$BY$184,39),"")</f>
        <v/>
      </c>
      <c r="N386" s="46" t="str">
        <f>IFERROR(VLOOKUP($A385,'XI-MARKS-DB'!$A$1:$BY$184,41),"")</f>
        <v/>
      </c>
      <c r="O386" s="46" t="str">
        <f>IFERROR(VLOOKUP($A385,'XI-MARKS-DB'!$A$1:$BY$184,43),"")</f>
        <v/>
      </c>
      <c r="P386" s="46" t="str">
        <f>IFERROR(VLOOKUP($A385,'XI-MARKS-DB'!$A$1:$BY$184,49),"")</f>
        <v/>
      </c>
      <c r="Q386" s="46" t="str">
        <f>IFERROR(VLOOKUP($A385,'XI-MARKS-DB'!$A$1:$BY$184,51),"")</f>
        <v/>
      </c>
      <c r="R386" s="46" t="str">
        <f>IFERROR(VLOOKUP($A385,'XI-MARKS-DB'!$A$1:$BY$184,53),"")</f>
        <v/>
      </c>
      <c r="S386" s="46" t="str">
        <f>IFERROR(IF((VLOOKUP($A385,'XI-MARKS-DB'!$A$1:$BY$184,59))=0,"",VLOOKUP($A385,'XI-MARKS-DB'!$A$1:$BY$184,59)),"")</f>
        <v/>
      </c>
      <c r="T386" s="46" t="str">
        <f>IFERROR(IF((VLOOKUP($A385,'XI-MARKS-DB'!$A$1:$BY$184,61))=0,"",VLOOKUP($A385,'XI-MARKS-DB'!$A$1:$BY$184,61)),"")</f>
        <v/>
      </c>
      <c r="U386" s="46" t="str">
        <f>IFERROR(VLOOKUP($A385,'XI-MARKS-DB'!$A$1:$BY$184,63),"")</f>
        <v/>
      </c>
      <c r="V386" s="103"/>
      <c r="W386" s="103"/>
    </row>
    <row r="387" spans="1:23" x14ac:dyDescent="0.3">
      <c r="A387" s="103" t="str">
        <f>IF(COUNTA('XI-MARKS-DB'!$C$3:$C$277)&gt;A385,A385+1,"")</f>
        <v/>
      </c>
      <c r="B387" s="103" t="str">
        <f>IFERROR(VLOOKUP($A387,'XI-MARKS-DB'!$A$1:$BY$184,3)&amp;" ("&amp;VLOOKUP($A387,'XI-MARKS-DB'!$A$1:$BY$184,2)&amp;")","")</f>
        <v/>
      </c>
      <c r="C387" s="46" t="str">
        <f>IFERROR(VLOOKUP($A387,'XI-MARKS-DB'!$A$1:$BY$184,7),"")</f>
        <v/>
      </c>
      <c r="D387" s="104" t="str">
        <f t="shared" ref="D387" si="382">IF($D388="","",$F$1)</f>
        <v/>
      </c>
      <c r="E387" s="104"/>
      <c r="F387" s="104"/>
      <c r="G387" s="104" t="str">
        <f t="shared" ref="G387" si="383">IF($G388="","",$I$1)</f>
        <v/>
      </c>
      <c r="H387" s="104"/>
      <c r="I387" s="104"/>
      <c r="J387" s="104" t="str">
        <f>IFERROR(VLOOKUP($A387,'XI-MARKS-DB'!$A$1:$BY$184,26),"")</f>
        <v/>
      </c>
      <c r="K387" s="104"/>
      <c r="L387" s="104"/>
      <c r="M387" s="104" t="str">
        <f>IFERROR(VLOOKUP($A387,'XI-MARKS-DB'!$A$1:$BY$184,36),"")</f>
        <v/>
      </c>
      <c r="N387" s="104"/>
      <c r="O387" s="104"/>
      <c r="P387" s="104" t="str">
        <f>IFERROR(VLOOKUP($A387,'XI-MARKS-DB'!$A$1:$BY$184,46),"")</f>
        <v/>
      </c>
      <c r="Q387" s="104"/>
      <c r="R387" s="104"/>
      <c r="S387" s="104" t="str">
        <f>IFERROR(IF((VLOOKUP($A387,'XI-MARKS-DB'!$A$1:$BY$184,56))=0,"",VLOOKUP($A387,'XI-MARKS-DB'!$A$1:$BY$184,56)),"")</f>
        <v/>
      </c>
      <c r="T387" s="104"/>
      <c r="U387" s="104"/>
      <c r="V387" s="103" t="str">
        <f>IFERROR(VLOOKUP($A387,'XI-MARKS-DB'!$A$1:$BY$184,66),"")</f>
        <v/>
      </c>
      <c r="W387" s="103" t="str">
        <f>IFERROR(VLOOKUP($A387,'XI-MARKS-DB'!$A$1:$BY$184,69),"")</f>
        <v/>
      </c>
    </row>
    <row r="388" spans="1:23" x14ac:dyDescent="0.3">
      <c r="A388" s="103"/>
      <c r="B388" s="103"/>
      <c r="C388" s="46" t="str">
        <f>IFERROR(VLOOKUP($A387,'XI-MARKS-DB'!$A$1:$BY$184,4),"")</f>
        <v/>
      </c>
      <c r="D388" s="46" t="str">
        <f>IFERROR(VLOOKUP($A387,'XI-MARKS-DB'!$A$1:$BY$184,10),"")</f>
        <v/>
      </c>
      <c r="E388" s="46" t="str">
        <f>IFERROR(VLOOKUP($A387,'XI-MARKS-DB'!$A$1:$BY$184,12),"")</f>
        <v/>
      </c>
      <c r="F388" s="46" t="str">
        <f>IFERROR(VLOOKUP($A387,'XI-MARKS-DB'!$A$1:$BY$184,14),"")</f>
        <v/>
      </c>
      <c r="G388" s="46" t="str">
        <f>IFERROR(VLOOKUP($A387,'XI-MARKS-DB'!$A$1:$BY$184,19),"")</f>
        <v/>
      </c>
      <c r="H388" s="46" t="str">
        <f>IFERROR(VLOOKUP($A387,'XI-MARKS-DB'!$A$1:$BY$184,21),"")</f>
        <v/>
      </c>
      <c r="I388" s="46" t="str">
        <f>IFERROR(VLOOKUP($A387,'XI-MARKS-DB'!$A$1:$BY$184,23),"")</f>
        <v/>
      </c>
      <c r="J388" s="46" t="str">
        <f>IFERROR(VLOOKUP($A387,'XI-MARKS-DB'!$A$1:$BY$184,29),"")</f>
        <v/>
      </c>
      <c r="K388" s="46" t="str">
        <f>IFERROR(VLOOKUP($A387,'XI-MARKS-DB'!$A$1:$BY$184,31),"")</f>
        <v/>
      </c>
      <c r="L388" s="46" t="str">
        <f>IFERROR(VLOOKUP($A387,'XI-MARKS-DB'!$A$1:$BY$184,33),"")</f>
        <v/>
      </c>
      <c r="M388" s="46" t="str">
        <f>IFERROR(VLOOKUP($A387,'XI-MARKS-DB'!$A$1:$BY$184,39),"")</f>
        <v/>
      </c>
      <c r="N388" s="46" t="str">
        <f>IFERROR(VLOOKUP($A387,'XI-MARKS-DB'!$A$1:$BY$184,41),"")</f>
        <v/>
      </c>
      <c r="O388" s="46" t="str">
        <f>IFERROR(VLOOKUP($A387,'XI-MARKS-DB'!$A$1:$BY$184,43),"")</f>
        <v/>
      </c>
      <c r="P388" s="46" t="str">
        <f>IFERROR(VLOOKUP($A387,'XI-MARKS-DB'!$A$1:$BY$184,49),"")</f>
        <v/>
      </c>
      <c r="Q388" s="46" t="str">
        <f>IFERROR(VLOOKUP($A387,'XI-MARKS-DB'!$A$1:$BY$184,51),"")</f>
        <v/>
      </c>
      <c r="R388" s="46" t="str">
        <f>IFERROR(VLOOKUP($A387,'XI-MARKS-DB'!$A$1:$BY$184,53),"")</f>
        <v/>
      </c>
      <c r="S388" s="46" t="str">
        <f>IFERROR(IF((VLOOKUP($A387,'XI-MARKS-DB'!$A$1:$BY$184,59))=0,"",VLOOKUP($A387,'XI-MARKS-DB'!$A$1:$BY$184,59)),"")</f>
        <v/>
      </c>
      <c r="T388" s="46" t="str">
        <f>IFERROR(IF((VLOOKUP($A387,'XI-MARKS-DB'!$A$1:$BY$184,61))=0,"",VLOOKUP($A387,'XI-MARKS-DB'!$A$1:$BY$184,61)),"")</f>
        <v/>
      </c>
      <c r="U388" s="46" t="str">
        <f>IFERROR(VLOOKUP($A387,'XI-MARKS-DB'!$A$1:$BY$184,63),"")</f>
        <v/>
      </c>
      <c r="V388" s="103"/>
      <c r="W388" s="103"/>
    </row>
    <row r="389" spans="1:23" x14ac:dyDescent="0.3">
      <c r="A389" s="103" t="str">
        <f>IF(COUNTA('XI-MARKS-DB'!$C$3:$C$277)&gt;A387,A387+1,"")</f>
        <v/>
      </c>
      <c r="B389" s="103" t="str">
        <f>IFERROR(VLOOKUP($A389,'XI-MARKS-DB'!$A$1:$BY$184,3)&amp;" ("&amp;VLOOKUP($A389,'XI-MARKS-DB'!$A$1:$BY$184,2)&amp;")","")</f>
        <v/>
      </c>
      <c r="C389" s="46" t="str">
        <f>IFERROR(VLOOKUP($A389,'XI-MARKS-DB'!$A$1:$BY$184,7),"")</f>
        <v/>
      </c>
      <c r="D389" s="104" t="str">
        <f t="shared" ref="D389" si="384">IF($D390="","",$F$1)</f>
        <v/>
      </c>
      <c r="E389" s="104"/>
      <c r="F389" s="104"/>
      <c r="G389" s="104" t="str">
        <f t="shared" ref="G389" si="385">IF($G390="","",$I$1)</f>
        <v/>
      </c>
      <c r="H389" s="104"/>
      <c r="I389" s="104"/>
      <c r="J389" s="104" t="str">
        <f>IFERROR(VLOOKUP($A389,'XI-MARKS-DB'!$A$1:$BY$184,26),"")</f>
        <v/>
      </c>
      <c r="K389" s="104"/>
      <c r="L389" s="104"/>
      <c r="M389" s="104" t="str">
        <f>IFERROR(VLOOKUP($A389,'XI-MARKS-DB'!$A$1:$BY$184,36),"")</f>
        <v/>
      </c>
      <c r="N389" s="104"/>
      <c r="O389" s="104"/>
      <c r="P389" s="104" t="str">
        <f>IFERROR(VLOOKUP($A389,'XI-MARKS-DB'!$A$1:$BY$184,46),"")</f>
        <v/>
      </c>
      <c r="Q389" s="104"/>
      <c r="R389" s="104"/>
      <c r="S389" s="104" t="str">
        <f>IFERROR(IF((VLOOKUP($A389,'XI-MARKS-DB'!$A$1:$BY$184,56))=0,"",VLOOKUP($A389,'XI-MARKS-DB'!$A$1:$BY$184,56)),"")</f>
        <v/>
      </c>
      <c r="T389" s="104"/>
      <c r="U389" s="104"/>
      <c r="V389" s="103" t="str">
        <f>IFERROR(VLOOKUP($A389,'XI-MARKS-DB'!$A$1:$BY$184,66),"")</f>
        <v/>
      </c>
      <c r="W389" s="103" t="str">
        <f>IFERROR(VLOOKUP($A389,'XI-MARKS-DB'!$A$1:$BY$184,69),"")</f>
        <v/>
      </c>
    </row>
    <row r="390" spans="1:23" x14ac:dyDescent="0.3">
      <c r="A390" s="103"/>
      <c r="B390" s="103"/>
      <c r="C390" s="46" t="str">
        <f>IFERROR(VLOOKUP($A389,'XI-MARKS-DB'!$A$1:$BY$184,4),"")</f>
        <v/>
      </c>
      <c r="D390" s="46" t="str">
        <f>IFERROR(VLOOKUP($A389,'XI-MARKS-DB'!$A$1:$BY$184,10),"")</f>
        <v/>
      </c>
      <c r="E390" s="46" t="str">
        <f>IFERROR(VLOOKUP($A389,'XI-MARKS-DB'!$A$1:$BY$184,12),"")</f>
        <v/>
      </c>
      <c r="F390" s="46" t="str">
        <f>IFERROR(VLOOKUP($A389,'XI-MARKS-DB'!$A$1:$BY$184,14),"")</f>
        <v/>
      </c>
      <c r="G390" s="46" t="str">
        <f>IFERROR(VLOOKUP($A389,'XI-MARKS-DB'!$A$1:$BY$184,19),"")</f>
        <v/>
      </c>
      <c r="H390" s="46" t="str">
        <f>IFERROR(VLOOKUP($A389,'XI-MARKS-DB'!$A$1:$BY$184,21),"")</f>
        <v/>
      </c>
      <c r="I390" s="46" t="str">
        <f>IFERROR(VLOOKUP($A389,'XI-MARKS-DB'!$A$1:$BY$184,23),"")</f>
        <v/>
      </c>
      <c r="J390" s="46" t="str">
        <f>IFERROR(VLOOKUP($A389,'XI-MARKS-DB'!$A$1:$BY$184,29),"")</f>
        <v/>
      </c>
      <c r="K390" s="46" t="str">
        <f>IFERROR(VLOOKUP($A389,'XI-MARKS-DB'!$A$1:$BY$184,31),"")</f>
        <v/>
      </c>
      <c r="L390" s="46" t="str">
        <f>IFERROR(VLOOKUP($A389,'XI-MARKS-DB'!$A$1:$BY$184,33),"")</f>
        <v/>
      </c>
      <c r="M390" s="46" t="str">
        <f>IFERROR(VLOOKUP($A389,'XI-MARKS-DB'!$A$1:$BY$184,39),"")</f>
        <v/>
      </c>
      <c r="N390" s="46" t="str">
        <f>IFERROR(VLOOKUP($A389,'XI-MARKS-DB'!$A$1:$BY$184,41),"")</f>
        <v/>
      </c>
      <c r="O390" s="46" t="str">
        <f>IFERROR(VLOOKUP($A389,'XI-MARKS-DB'!$A$1:$BY$184,43),"")</f>
        <v/>
      </c>
      <c r="P390" s="46" t="str">
        <f>IFERROR(VLOOKUP($A389,'XI-MARKS-DB'!$A$1:$BY$184,49),"")</f>
        <v/>
      </c>
      <c r="Q390" s="46" t="str">
        <f>IFERROR(VLOOKUP($A389,'XI-MARKS-DB'!$A$1:$BY$184,51),"")</f>
        <v/>
      </c>
      <c r="R390" s="46" t="str">
        <f>IFERROR(VLOOKUP($A389,'XI-MARKS-DB'!$A$1:$BY$184,53),"")</f>
        <v/>
      </c>
      <c r="S390" s="46" t="str">
        <f>IFERROR(IF((VLOOKUP($A389,'XI-MARKS-DB'!$A$1:$BY$184,59))=0,"",VLOOKUP($A389,'XI-MARKS-DB'!$A$1:$BY$184,59)),"")</f>
        <v/>
      </c>
      <c r="T390" s="46" t="str">
        <f>IFERROR(IF((VLOOKUP($A389,'XI-MARKS-DB'!$A$1:$BY$184,61))=0,"",VLOOKUP($A389,'XI-MARKS-DB'!$A$1:$BY$184,61)),"")</f>
        <v/>
      </c>
      <c r="U390" s="46" t="str">
        <f>IFERROR(VLOOKUP($A389,'XI-MARKS-DB'!$A$1:$BY$184,63),"")</f>
        <v/>
      </c>
      <c r="V390" s="103"/>
      <c r="W390" s="103"/>
    </row>
    <row r="391" spans="1:23" x14ac:dyDescent="0.3">
      <c r="A391" s="103" t="str">
        <f>IF(COUNTA('XI-MARKS-DB'!$C$3:$C$277)&gt;A389,A389+1,"")</f>
        <v/>
      </c>
      <c r="B391" s="103" t="str">
        <f>IFERROR(VLOOKUP($A391,'XI-MARKS-DB'!$A$1:$BY$184,3)&amp;" ("&amp;VLOOKUP($A391,'XI-MARKS-DB'!$A$1:$BY$184,2)&amp;")","")</f>
        <v/>
      </c>
      <c r="C391" s="46" t="str">
        <f>IFERROR(VLOOKUP($A391,'XI-MARKS-DB'!$A$1:$BY$184,7),"")</f>
        <v/>
      </c>
      <c r="D391" s="104" t="str">
        <f t="shared" ref="D391" si="386">IF($D392="","",$F$1)</f>
        <v/>
      </c>
      <c r="E391" s="104"/>
      <c r="F391" s="104"/>
      <c r="G391" s="104" t="str">
        <f t="shared" ref="G391" si="387">IF($G392="","",$I$1)</f>
        <v/>
      </c>
      <c r="H391" s="104"/>
      <c r="I391" s="104"/>
      <c r="J391" s="104" t="str">
        <f>IFERROR(VLOOKUP($A391,'XI-MARKS-DB'!$A$1:$BY$184,26),"")</f>
        <v/>
      </c>
      <c r="K391" s="104"/>
      <c r="L391" s="104"/>
      <c r="M391" s="104" t="str">
        <f>IFERROR(VLOOKUP($A391,'XI-MARKS-DB'!$A$1:$BY$184,36),"")</f>
        <v/>
      </c>
      <c r="N391" s="104"/>
      <c r="O391" s="104"/>
      <c r="P391" s="104" t="str">
        <f>IFERROR(VLOOKUP($A391,'XI-MARKS-DB'!$A$1:$BY$184,46),"")</f>
        <v/>
      </c>
      <c r="Q391" s="104"/>
      <c r="R391" s="104"/>
      <c r="S391" s="104" t="str">
        <f>IFERROR(IF((VLOOKUP($A391,'XI-MARKS-DB'!$A$1:$BY$184,56))=0,"",VLOOKUP($A391,'XI-MARKS-DB'!$A$1:$BY$184,56)),"")</f>
        <v/>
      </c>
      <c r="T391" s="104"/>
      <c r="U391" s="104"/>
      <c r="V391" s="103" t="str">
        <f>IFERROR(VLOOKUP($A391,'XI-MARKS-DB'!$A$1:$BY$184,66),"")</f>
        <v/>
      </c>
      <c r="W391" s="103" t="str">
        <f>IFERROR(VLOOKUP($A391,'XI-MARKS-DB'!$A$1:$BY$184,69),"")</f>
        <v/>
      </c>
    </row>
    <row r="392" spans="1:23" x14ac:dyDescent="0.3">
      <c r="A392" s="103"/>
      <c r="B392" s="103"/>
      <c r="C392" s="46" t="str">
        <f>IFERROR(VLOOKUP($A391,'XI-MARKS-DB'!$A$1:$BY$184,4),"")</f>
        <v/>
      </c>
      <c r="D392" s="46" t="str">
        <f>IFERROR(VLOOKUP($A391,'XI-MARKS-DB'!$A$1:$BY$184,10),"")</f>
        <v/>
      </c>
      <c r="E392" s="46" t="str">
        <f>IFERROR(VLOOKUP($A391,'XI-MARKS-DB'!$A$1:$BY$184,12),"")</f>
        <v/>
      </c>
      <c r="F392" s="46" t="str">
        <f>IFERROR(VLOOKUP($A391,'XI-MARKS-DB'!$A$1:$BY$184,14),"")</f>
        <v/>
      </c>
      <c r="G392" s="46" t="str">
        <f>IFERROR(VLOOKUP($A391,'XI-MARKS-DB'!$A$1:$BY$184,19),"")</f>
        <v/>
      </c>
      <c r="H392" s="46" t="str">
        <f>IFERROR(VLOOKUP($A391,'XI-MARKS-DB'!$A$1:$BY$184,21),"")</f>
        <v/>
      </c>
      <c r="I392" s="46" t="str">
        <f>IFERROR(VLOOKUP($A391,'XI-MARKS-DB'!$A$1:$BY$184,23),"")</f>
        <v/>
      </c>
      <c r="J392" s="46" t="str">
        <f>IFERROR(VLOOKUP($A391,'XI-MARKS-DB'!$A$1:$BY$184,29),"")</f>
        <v/>
      </c>
      <c r="K392" s="46" t="str">
        <f>IFERROR(VLOOKUP($A391,'XI-MARKS-DB'!$A$1:$BY$184,31),"")</f>
        <v/>
      </c>
      <c r="L392" s="46" t="str">
        <f>IFERROR(VLOOKUP($A391,'XI-MARKS-DB'!$A$1:$BY$184,33),"")</f>
        <v/>
      </c>
      <c r="M392" s="46" t="str">
        <f>IFERROR(VLOOKUP($A391,'XI-MARKS-DB'!$A$1:$BY$184,39),"")</f>
        <v/>
      </c>
      <c r="N392" s="46" t="str">
        <f>IFERROR(VLOOKUP($A391,'XI-MARKS-DB'!$A$1:$BY$184,41),"")</f>
        <v/>
      </c>
      <c r="O392" s="46" t="str">
        <f>IFERROR(VLOOKUP($A391,'XI-MARKS-DB'!$A$1:$BY$184,43),"")</f>
        <v/>
      </c>
      <c r="P392" s="46" t="str">
        <f>IFERROR(VLOOKUP($A391,'XI-MARKS-DB'!$A$1:$BY$184,49),"")</f>
        <v/>
      </c>
      <c r="Q392" s="46" t="str">
        <f>IFERROR(VLOOKUP($A391,'XI-MARKS-DB'!$A$1:$BY$184,51),"")</f>
        <v/>
      </c>
      <c r="R392" s="46" t="str">
        <f>IFERROR(VLOOKUP($A391,'XI-MARKS-DB'!$A$1:$BY$184,53),"")</f>
        <v/>
      </c>
      <c r="S392" s="46" t="str">
        <f>IFERROR(IF((VLOOKUP($A391,'XI-MARKS-DB'!$A$1:$BY$184,59))=0,"",VLOOKUP($A391,'XI-MARKS-DB'!$A$1:$BY$184,59)),"")</f>
        <v/>
      </c>
      <c r="T392" s="46" t="str">
        <f>IFERROR(IF((VLOOKUP($A391,'XI-MARKS-DB'!$A$1:$BY$184,61))=0,"",VLOOKUP($A391,'XI-MARKS-DB'!$A$1:$BY$184,61)),"")</f>
        <v/>
      </c>
      <c r="U392" s="46" t="str">
        <f>IFERROR(VLOOKUP($A391,'XI-MARKS-DB'!$A$1:$BY$184,63),"")</f>
        <v/>
      </c>
      <c r="V392" s="103"/>
      <c r="W392" s="103"/>
    </row>
    <row r="393" spans="1:23" x14ac:dyDescent="0.3">
      <c r="A393" s="103" t="str">
        <f>IF(COUNTA('XI-MARKS-DB'!$C$3:$C$277)&gt;A391,A391+1,"")</f>
        <v/>
      </c>
      <c r="B393" s="103" t="str">
        <f>IFERROR(VLOOKUP($A393,'XI-MARKS-DB'!$A$1:$BY$184,3)&amp;" ("&amp;VLOOKUP($A393,'XI-MARKS-DB'!$A$1:$BY$184,2)&amp;")","")</f>
        <v/>
      </c>
      <c r="C393" s="46" t="str">
        <f>IFERROR(VLOOKUP($A393,'XI-MARKS-DB'!$A$1:$BY$184,7),"")</f>
        <v/>
      </c>
      <c r="D393" s="104" t="str">
        <f t="shared" ref="D393" si="388">IF($D394="","",$F$1)</f>
        <v/>
      </c>
      <c r="E393" s="104"/>
      <c r="F393" s="104"/>
      <c r="G393" s="104" t="str">
        <f t="shared" ref="G393" si="389">IF($G394="","",$I$1)</f>
        <v/>
      </c>
      <c r="H393" s="104"/>
      <c r="I393" s="104"/>
      <c r="J393" s="104" t="str">
        <f>IFERROR(VLOOKUP($A393,'XI-MARKS-DB'!$A$1:$BY$184,26),"")</f>
        <v/>
      </c>
      <c r="K393" s="104"/>
      <c r="L393" s="104"/>
      <c r="M393" s="104" t="str">
        <f>IFERROR(VLOOKUP($A393,'XI-MARKS-DB'!$A$1:$BY$184,36),"")</f>
        <v/>
      </c>
      <c r="N393" s="104"/>
      <c r="O393" s="104"/>
      <c r="P393" s="104" t="str">
        <f>IFERROR(VLOOKUP($A393,'XI-MARKS-DB'!$A$1:$BY$184,46),"")</f>
        <v/>
      </c>
      <c r="Q393" s="104"/>
      <c r="R393" s="104"/>
      <c r="S393" s="104" t="str">
        <f>IFERROR(IF((VLOOKUP($A393,'XI-MARKS-DB'!$A$1:$BY$184,56))=0,"",VLOOKUP($A393,'XI-MARKS-DB'!$A$1:$BY$184,56)),"")</f>
        <v/>
      </c>
      <c r="T393" s="104"/>
      <c r="U393" s="104"/>
      <c r="V393" s="103" t="str">
        <f>IFERROR(VLOOKUP($A393,'XI-MARKS-DB'!$A$1:$BY$184,66),"")</f>
        <v/>
      </c>
      <c r="W393" s="103" t="str">
        <f>IFERROR(VLOOKUP($A393,'XI-MARKS-DB'!$A$1:$BY$184,69),"")</f>
        <v/>
      </c>
    </row>
    <row r="394" spans="1:23" x14ac:dyDescent="0.3">
      <c r="A394" s="103"/>
      <c r="B394" s="103"/>
      <c r="C394" s="46" t="str">
        <f>IFERROR(VLOOKUP($A393,'XI-MARKS-DB'!$A$1:$BY$184,4),"")</f>
        <v/>
      </c>
      <c r="D394" s="46" t="str">
        <f>IFERROR(VLOOKUP($A393,'XI-MARKS-DB'!$A$1:$BY$184,10),"")</f>
        <v/>
      </c>
      <c r="E394" s="46" t="str">
        <f>IFERROR(VLOOKUP($A393,'XI-MARKS-DB'!$A$1:$BY$184,12),"")</f>
        <v/>
      </c>
      <c r="F394" s="46" t="str">
        <f>IFERROR(VLOOKUP($A393,'XI-MARKS-DB'!$A$1:$BY$184,14),"")</f>
        <v/>
      </c>
      <c r="G394" s="46" t="str">
        <f>IFERROR(VLOOKUP($A393,'XI-MARKS-DB'!$A$1:$BY$184,19),"")</f>
        <v/>
      </c>
      <c r="H394" s="46" t="str">
        <f>IFERROR(VLOOKUP($A393,'XI-MARKS-DB'!$A$1:$BY$184,21),"")</f>
        <v/>
      </c>
      <c r="I394" s="46" t="str">
        <f>IFERROR(VLOOKUP($A393,'XI-MARKS-DB'!$A$1:$BY$184,23),"")</f>
        <v/>
      </c>
      <c r="J394" s="46" t="str">
        <f>IFERROR(VLOOKUP($A393,'XI-MARKS-DB'!$A$1:$BY$184,29),"")</f>
        <v/>
      </c>
      <c r="K394" s="46" t="str">
        <f>IFERROR(VLOOKUP($A393,'XI-MARKS-DB'!$A$1:$BY$184,31),"")</f>
        <v/>
      </c>
      <c r="L394" s="46" t="str">
        <f>IFERROR(VLOOKUP($A393,'XI-MARKS-DB'!$A$1:$BY$184,33),"")</f>
        <v/>
      </c>
      <c r="M394" s="46" t="str">
        <f>IFERROR(VLOOKUP($A393,'XI-MARKS-DB'!$A$1:$BY$184,39),"")</f>
        <v/>
      </c>
      <c r="N394" s="46" t="str">
        <f>IFERROR(VLOOKUP($A393,'XI-MARKS-DB'!$A$1:$BY$184,41),"")</f>
        <v/>
      </c>
      <c r="O394" s="46" t="str">
        <f>IFERROR(VLOOKUP($A393,'XI-MARKS-DB'!$A$1:$BY$184,43),"")</f>
        <v/>
      </c>
      <c r="P394" s="46" t="str">
        <f>IFERROR(VLOOKUP($A393,'XI-MARKS-DB'!$A$1:$BY$184,49),"")</f>
        <v/>
      </c>
      <c r="Q394" s="46" t="str">
        <f>IFERROR(VLOOKUP($A393,'XI-MARKS-DB'!$A$1:$BY$184,51),"")</f>
        <v/>
      </c>
      <c r="R394" s="46" t="str">
        <f>IFERROR(VLOOKUP($A393,'XI-MARKS-DB'!$A$1:$BY$184,53),"")</f>
        <v/>
      </c>
      <c r="S394" s="46" t="str">
        <f>IFERROR(IF((VLOOKUP($A393,'XI-MARKS-DB'!$A$1:$BY$184,59))=0,"",VLOOKUP($A393,'XI-MARKS-DB'!$A$1:$BY$184,59)),"")</f>
        <v/>
      </c>
      <c r="T394" s="46" t="str">
        <f>IFERROR(IF((VLOOKUP($A393,'XI-MARKS-DB'!$A$1:$BY$184,61))=0,"",VLOOKUP($A393,'XI-MARKS-DB'!$A$1:$BY$184,61)),"")</f>
        <v/>
      </c>
      <c r="U394" s="46" t="str">
        <f>IFERROR(VLOOKUP($A393,'XI-MARKS-DB'!$A$1:$BY$184,63),"")</f>
        <v/>
      </c>
      <c r="V394" s="103"/>
      <c r="W394" s="103"/>
    </row>
    <row r="395" spans="1:23" x14ac:dyDescent="0.3">
      <c r="A395" s="103" t="str">
        <f>IF(COUNTA('XI-MARKS-DB'!$C$3:$C$277)&gt;A393,A393+1,"")</f>
        <v/>
      </c>
      <c r="B395" s="103" t="str">
        <f>IFERROR(VLOOKUP($A395,'XI-MARKS-DB'!$A$1:$BY$184,3)&amp;" ("&amp;VLOOKUP($A395,'XI-MARKS-DB'!$A$1:$BY$184,2)&amp;")","")</f>
        <v/>
      </c>
      <c r="C395" s="46" t="str">
        <f>IFERROR(VLOOKUP($A395,'XI-MARKS-DB'!$A$1:$BY$184,7),"")</f>
        <v/>
      </c>
      <c r="D395" s="104" t="str">
        <f t="shared" ref="D395" si="390">IF($D396="","",$F$1)</f>
        <v/>
      </c>
      <c r="E395" s="104"/>
      <c r="F395" s="104"/>
      <c r="G395" s="104" t="str">
        <f t="shared" ref="G395" si="391">IF($G396="","",$I$1)</f>
        <v/>
      </c>
      <c r="H395" s="104"/>
      <c r="I395" s="104"/>
      <c r="J395" s="104" t="str">
        <f>IFERROR(VLOOKUP($A395,'XI-MARKS-DB'!$A$1:$BY$184,26),"")</f>
        <v/>
      </c>
      <c r="K395" s="104"/>
      <c r="L395" s="104"/>
      <c r="M395" s="104" t="str">
        <f>IFERROR(VLOOKUP($A395,'XI-MARKS-DB'!$A$1:$BY$184,36),"")</f>
        <v/>
      </c>
      <c r="N395" s="104"/>
      <c r="O395" s="104"/>
      <c r="P395" s="104" t="str">
        <f>IFERROR(VLOOKUP($A395,'XI-MARKS-DB'!$A$1:$BY$184,46),"")</f>
        <v/>
      </c>
      <c r="Q395" s="104"/>
      <c r="R395" s="104"/>
      <c r="S395" s="104" t="str">
        <f>IFERROR(IF((VLOOKUP($A395,'XI-MARKS-DB'!$A$1:$BY$184,56))=0,"",VLOOKUP($A395,'XI-MARKS-DB'!$A$1:$BY$184,56)),"")</f>
        <v/>
      </c>
      <c r="T395" s="104"/>
      <c r="U395" s="104"/>
      <c r="V395" s="103" t="str">
        <f>IFERROR(VLOOKUP($A395,'XI-MARKS-DB'!$A$1:$BY$184,66),"")</f>
        <v/>
      </c>
      <c r="W395" s="103" t="str">
        <f>IFERROR(VLOOKUP($A395,'XI-MARKS-DB'!$A$1:$BY$184,69),"")</f>
        <v/>
      </c>
    </row>
    <row r="396" spans="1:23" x14ac:dyDescent="0.3">
      <c r="A396" s="103"/>
      <c r="B396" s="103"/>
      <c r="C396" s="46" t="str">
        <f>IFERROR(VLOOKUP($A395,'XI-MARKS-DB'!$A$1:$BY$184,4),"")</f>
        <v/>
      </c>
      <c r="D396" s="46" t="str">
        <f>IFERROR(VLOOKUP($A395,'XI-MARKS-DB'!$A$1:$BY$184,10),"")</f>
        <v/>
      </c>
      <c r="E396" s="46" t="str">
        <f>IFERROR(VLOOKUP($A395,'XI-MARKS-DB'!$A$1:$BY$184,12),"")</f>
        <v/>
      </c>
      <c r="F396" s="46" t="str">
        <f>IFERROR(VLOOKUP($A395,'XI-MARKS-DB'!$A$1:$BY$184,14),"")</f>
        <v/>
      </c>
      <c r="G396" s="46" t="str">
        <f>IFERROR(VLOOKUP($A395,'XI-MARKS-DB'!$A$1:$BY$184,19),"")</f>
        <v/>
      </c>
      <c r="H396" s="46" t="str">
        <f>IFERROR(VLOOKUP($A395,'XI-MARKS-DB'!$A$1:$BY$184,21),"")</f>
        <v/>
      </c>
      <c r="I396" s="46" t="str">
        <f>IFERROR(VLOOKUP($A395,'XI-MARKS-DB'!$A$1:$BY$184,23),"")</f>
        <v/>
      </c>
      <c r="J396" s="46" t="str">
        <f>IFERROR(VLOOKUP($A395,'XI-MARKS-DB'!$A$1:$BY$184,29),"")</f>
        <v/>
      </c>
      <c r="K396" s="46" t="str">
        <f>IFERROR(VLOOKUP($A395,'XI-MARKS-DB'!$A$1:$BY$184,31),"")</f>
        <v/>
      </c>
      <c r="L396" s="46" t="str">
        <f>IFERROR(VLOOKUP($A395,'XI-MARKS-DB'!$A$1:$BY$184,33),"")</f>
        <v/>
      </c>
      <c r="M396" s="46" t="str">
        <f>IFERROR(VLOOKUP($A395,'XI-MARKS-DB'!$A$1:$BY$184,39),"")</f>
        <v/>
      </c>
      <c r="N396" s="46" t="str">
        <f>IFERROR(VLOOKUP($A395,'XI-MARKS-DB'!$A$1:$BY$184,41),"")</f>
        <v/>
      </c>
      <c r="O396" s="46" t="str">
        <f>IFERROR(VLOOKUP($A395,'XI-MARKS-DB'!$A$1:$BY$184,43),"")</f>
        <v/>
      </c>
      <c r="P396" s="46" t="str">
        <f>IFERROR(VLOOKUP($A395,'XI-MARKS-DB'!$A$1:$BY$184,49),"")</f>
        <v/>
      </c>
      <c r="Q396" s="46" t="str">
        <f>IFERROR(VLOOKUP($A395,'XI-MARKS-DB'!$A$1:$BY$184,51),"")</f>
        <v/>
      </c>
      <c r="R396" s="46" t="str">
        <f>IFERROR(VLOOKUP($A395,'XI-MARKS-DB'!$A$1:$BY$184,53),"")</f>
        <v/>
      </c>
      <c r="S396" s="46" t="str">
        <f>IFERROR(IF((VLOOKUP($A395,'XI-MARKS-DB'!$A$1:$BY$184,59))=0,"",VLOOKUP($A395,'XI-MARKS-DB'!$A$1:$BY$184,59)),"")</f>
        <v/>
      </c>
      <c r="T396" s="46" t="str">
        <f>IFERROR(IF((VLOOKUP($A395,'XI-MARKS-DB'!$A$1:$BY$184,61))=0,"",VLOOKUP($A395,'XI-MARKS-DB'!$A$1:$BY$184,61)),"")</f>
        <v/>
      </c>
      <c r="U396" s="46" t="str">
        <f>IFERROR(VLOOKUP($A395,'XI-MARKS-DB'!$A$1:$BY$184,63),"")</f>
        <v/>
      </c>
      <c r="V396" s="103"/>
      <c r="W396" s="103"/>
    </row>
    <row r="397" spans="1:23" x14ac:dyDescent="0.3">
      <c r="A397" s="103" t="str">
        <f>IF(COUNTA('XI-MARKS-DB'!$C$3:$C$277)&gt;A395,A395+1,"")</f>
        <v/>
      </c>
      <c r="B397" s="103" t="str">
        <f>IFERROR(VLOOKUP($A397,'XI-MARKS-DB'!$A$1:$BY$184,3)&amp;" ("&amp;VLOOKUP($A397,'XI-MARKS-DB'!$A$1:$BY$184,2)&amp;")","")</f>
        <v/>
      </c>
      <c r="C397" s="46" t="str">
        <f>IFERROR(VLOOKUP($A397,'XI-MARKS-DB'!$A$1:$BY$184,7),"")</f>
        <v/>
      </c>
      <c r="D397" s="104" t="str">
        <f t="shared" ref="D397" si="392">IF($D398="","",$F$1)</f>
        <v/>
      </c>
      <c r="E397" s="104"/>
      <c r="F397" s="104"/>
      <c r="G397" s="104" t="str">
        <f t="shared" ref="G397" si="393">IF($G398="","",$I$1)</f>
        <v/>
      </c>
      <c r="H397" s="104"/>
      <c r="I397" s="104"/>
      <c r="J397" s="104" t="str">
        <f>IFERROR(VLOOKUP($A397,'XI-MARKS-DB'!$A$1:$BY$184,26),"")</f>
        <v/>
      </c>
      <c r="K397" s="104"/>
      <c r="L397" s="104"/>
      <c r="M397" s="104" t="str">
        <f>IFERROR(VLOOKUP($A397,'XI-MARKS-DB'!$A$1:$BY$184,36),"")</f>
        <v/>
      </c>
      <c r="N397" s="104"/>
      <c r="O397" s="104"/>
      <c r="P397" s="104" t="str">
        <f>IFERROR(VLOOKUP($A397,'XI-MARKS-DB'!$A$1:$BY$184,46),"")</f>
        <v/>
      </c>
      <c r="Q397" s="104"/>
      <c r="R397" s="104"/>
      <c r="S397" s="104" t="str">
        <f>IFERROR(IF((VLOOKUP($A397,'XI-MARKS-DB'!$A$1:$BY$184,56))=0,"",VLOOKUP($A397,'XI-MARKS-DB'!$A$1:$BY$184,56)),"")</f>
        <v/>
      </c>
      <c r="T397" s="104"/>
      <c r="U397" s="104"/>
      <c r="V397" s="103" t="str">
        <f>IFERROR(VLOOKUP($A397,'XI-MARKS-DB'!$A$1:$BY$184,66),"")</f>
        <v/>
      </c>
      <c r="W397" s="103" t="str">
        <f>IFERROR(VLOOKUP($A397,'XI-MARKS-DB'!$A$1:$BY$184,69),"")</f>
        <v/>
      </c>
    </row>
    <row r="398" spans="1:23" x14ac:dyDescent="0.3">
      <c r="A398" s="103"/>
      <c r="B398" s="103"/>
      <c r="C398" s="46" t="str">
        <f>IFERROR(VLOOKUP($A397,'XI-MARKS-DB'!$A$1:$BY$184,4),"")</f>
        <v/>
      </c>
      <c r="D398" s="46" t="str">
        <f>IFERROR(VLOOKUP($A397,'XI-MARKS-DB'!$A$1:$BY$184,10),"")</f>
        <v/>
      </c>
      <c r="E398" s="46" t="str">
        <f>IFERROR(VLOOKUP($A397,'XI-MARKS-DB'!$A$1:$BY$184,12),"")</f>
        <v/>
      </c>
      <c r="F398" s="46" t="str">
        <f>IFERROR(VLOOKUP($A397,'XI-MARKS-DB'!$A$1:$BY$184,14),"")</f>
        <v/>
      </c>
      <c r="G398" s="46" t="str">
        <f>IFERROR(VLOOKUP($A397,'XI-MARKS-DB'!$A$1:$BY$184,19),"")</f>
        <v/>
      </c>
      <c r="H398" s="46" t="str">
        <f>IFERROR(VLOOKUP($A397,'XI-MARKS-DB'!$A$1:$BY$184,21),"")</f>
        <v/>
      </c>
      <c r="I398" s="46" t="str">
        <f>IFERROR(VLOOKUP($A397,'XI-MARKS-DB'!$A$1:$BY$184,23),"")</f>
        <v/>
      </c>
      <c r="J398" s="46" t="str">
        <f>IFERROR(VLOOKUP($A397,'XI-MARKS-DB'!$A$1:$BY$184,29),"")</f>
        <v/>
      </c>
      <c r="K398" s="46" t="str">
        <f>IFERROR(VLOOKUP($A397,'XI-MARKS-DB'!$A$1:$BY$184,31),"")</f>
        <v/>
      </c>
      <c r="L398" s="46" t="str">
        <f>IFERROR(VLOOKUP($A397,'XI-MARKS-DB'!$A$1:$BY$184,33),"")</f>
        <v/>
      </c>
      <c r="M398" s="46" t="str">
        <f>IFERROR(VLOOKUP($A397,'XI-MARKS-DB'!$A$1:$BY$184,39),"")</f>
        <v/>
      </c>
      <c r="N398" s="46" t="str">
        <f>IFERROR(VLOOKUP($A397,'XI-MARKS-DB'!$A$1:$BY$184,41),"")</f>
        <v/>
      </c>
      <c r="O398" s="46" t="str">
        <f>IFERROR(VLOOKUP($A397,'XI-MARKS-DB'!$A$1:$BY$184,43),"")</f>
        <v/>
      </c>
      <c r="P398" s="46" t="str">
        <f>IFERROR(VLOOKUP($A397,'XI-MARKS-DB'!$A$1:$BY$184,49),"")</f>
        <v/>
      </c>
      <c r="Q398" s="46" t="str">
        <f>IFERROR(VLOOKUP($A397,'XI-MARKS-DB'!$A$1:$BY$184,51),"")</f>
        <v/>
      </c>
      <c r="R398" s="46" t="str">
        <f>IFERROR(VLOOKUP($A397,'XI-MARKS-DB'!$A$1:$BY$184,53),"")</f>
        <v/>
      </c>
      <c r="S398" s="46" t="str">
        <f>IFERROR(IF((VLOOKUP($A397,'XI-MARKS-DB'!$A$1:$BY$184,59))=0,"",VLOOKUP($A397,'XI-MARKS-DB'!$A$1:$BY$184,59)),"")</f>
        <v/>
      </c>
      <c r="T398" s="46" t="str">
        <f>IFERROR(IF((VLOOKUP($A397,'XI-MARKS-DB'!$A$1:$BY$184,61))=0,"",VLOOKUP($A397,'XI-MARKS-DB'!$A$1:$BY$184,61)),"")</f>
        <v/>
      </c>
      <c r="U398" s="46" t="str">
        <f>IFERROR(VLOOKUP($A397,'XI-MARKS-DB'!$A$1:$BY$184,63),"")</f>
        <v/>
      </c>
      <c r="V398" s="103"/>
      <c r="W398" s="103"/>
    </row>
    <row r="399" spans="1:23" x14ac:dyDescent="0.3">
      <c r="A399" s="103" t="str">
        <f>IF(COUNTA('XI-MARKS-DB'!$C$3:$C$277)&gt;A397,A397+1,"")</f>
        <v/>
      </c>
      <c r="B399" s="103" t="str">
        <f>IFERROR(VLOOKUP($A399,'XI-MARKS-DB'!$A$1:$BY$184,3)&amp;" ("&amp;VLOOKUP($A399,'XI-MARKS-DB'!$A$1:$BY$184,2)&amp;")","")</f>
        <v/>
      </c>
      <c r="C399" s="46" t="str">
        <f>IFERROR(VLOOKUP($A399,'XI-MARKS-DB'!$A$1:$BY$184,7),"")</f>
        <v/>
      </c>
      <c r="D399" s="104" t="str">
        <f t="shared" ref="D399" si="394">IF($D400="","",$F$1)</f>
        <v/>
      </c>
      <c r="E399" s="104"/>
      <c r="F399" s="104"/>
      <c r="G399" s="104" t="str">
        <f t="shared" ref="G399" si="395">IF($G400="","",$I$1)</f>
        <v/>
      </c>
      <c r="H399" s="104"/>
      <c r="I399" s="104"/>
      <c r="J399" s="104" t="str">
        <f>IFERROR(VLOOKUP($A399,'XI-MARKS-DB'!$A$1:$BY$184,26),"")</f>
        <v/>
      </c>
      <c r="K399" s="104"/>
      <c r="L399" s="104"/>
      <c r="M399" s="104" t="str">
        <f>IFERROR(VLOOKUP($A399,'XI-MARKS-DB'!$A$1:$BY$184,36),"")</f>
        <v/>
      </c>
      <c r="N399" s="104"/>
      <c r="O399" s="104"/>
      <c r="P399" s="104" t="str">
        <f>IFERROR(VLOOKUP($A399,'XI-MARKS-DB'!$A$1:$BY$184,46),"")</f>
        <v/>
      </c>
      <c r="Q399" s="104"/>
      <c r="R399" s="104"/>
      <c r="S399" s="104" t="str">
        <f>IFERROR(IF((VLOOKUP($A399,'XI-MARKS-DB'!$A$1:$BY$184,56))=0,"",VLOOKUP($A399,'XI-MARKS-DB'!$A$1:$BY$184,56)),"")</f>
        <v/>
      </c>
      <c r="T399" s="104"/>
      <c r="U399" s="104"/>
      <c r="V399" s="103" t="str">
        <f>IFERROR(VLOOKUP($A399,'XI-MARKS-DB'!$A$1:$BY$184,66),"")</f>
        <v/>
      </c>
      <c r="W399" s="103" t="str">
        <f>IFERROR(VLOOKUP($A399,'XI-MARKS-DB'!$A$1:$BY$184,69),"")</f>
        <v/>
      </c>
    </row>
    <row r="400" spans="1:23" x14ac:dyDescent="0.3">
      <c r="A400" s="103"/>
      <c r="B400" s="103"/>
      <c r="C400" s="46" t="str">
        <f>IFERROR(VLOOKUP($A399,'XI-MARKS-DB'!$A$1:$BY$184,4),"")</f>
        <v/>
      </c>
      <c r="D400" s="46" t="str">
        <f>IFERROR(VLOOKUP($A399,'XI-MARKS-DB'!$A$1:$BY$184,10),"")</f>
        <v/>
      </c>
      <c r="E400" s="46" t="str">
        <f>IFERROR(VLOOKUP($A399,'XI-MARKS-DB'!$A$1:$BY$184,12),"")</f>
        <v/>
      </c>
      <c r="F400" s="46" t="str">
        <f>IFERROR(VLOOKUP($A399,'XI-MARKS-DB'!$A$1:$BY$184,14),"")</f>
        <v/>
      </c>
      <c r="G400" s="46" t="str">
        <f>IFERROR(VLOOKUP($A399,'XI-MARKS-DB'!$A$1:$BY$184,19),"")</f>
        <v/>
      </c>
      <c r="H400" s="46" t="str">
        <f>IFERROR(VLOOKUP($A399,'XI-MARKS-DB'!$A$1:$BY$184,21),"")</f>
        <v/>
      </c>
      <c r="I400" s="46" t="str">
        <f>IFERROR(VLOOKUP($A399,'XI-MARKS-DB'!$A$1:$BY$184,23),"")</f>
        <v/>
      </c>
      <c r="J400" s="46" t="str">
        <f>IFERROR(VLOOKUP($A399,'XI-MARKS-DB'!$A$1:$BY$184,29),"")</f>
        <v/>
      </c>
      <c r="K400" s="46" t="str">
        <f>IFERROR(VLOOKUP($A399,'XI-MARKS-DB'!$A$1:$BY$184,31),"")</f>
        <v/>
      </c>
      <c r="L400" s="46" t="str">
        <f>IFERROR(VLOOKUP($A399,'XI-MARKS-DB'!$A$1:$BY$184,33),"")</f>
        <v/>
      </c>
      <c r="M400" s="46" t="str">
        <f>IFERROR(VLOOKUP($A399,'XI-MARKS-DB'!$A$1:$BY$184,39),"")</f>
        <v/>
      </c>
      <c r="N400" s="46" t="str">
        <f>IFERROR(VLOOKUP($A399,'XI-MARKS-DB'!$A$1:$BY$184,41),"")</f>
        <v/>
      </c>
      <c r="O400" s="46" t="str">
        <f>IFERROR(VLOOKUP($A399,'XI-MARKS-DB'!$A$1:$BY$184,43),"")</f>
        <v/>
      </c>
      <c r="P400" s="46" t="str">
        <f>IFERROR(VLOOKUP($A399,'XI-MARKS-DB'!$A$1:$BY$184,49),"")</f>
        <v/>
      </c>
      <c r="Q400" s="46" t="str">
        <f>IFERROR(VLOOKUP($A399,'XI-MARKS-DB'!$A$1:$BY$184,51),"")</f>
        <v/>
      </c>
      <c r="R400" s="46" t="str">
        <f>IFERROR(VLOOKUP($A399,'XI-MARKS-DB'!$A$1:$BY$184,53),"")</f>
        <v/>
      </c>
      <c r="S400" s="46" t="str">
        <f>IFERROR(IF((VLOOKUP($A399,'XI-MARKS-DB'!$A$1:$BY$184,59))=0,"",VLOOKUP($A399,'XI-MARKS-DB'!$A$1:$BY$184,59)),"")</f>
        <v/>
      </c>
      <c r="T400" s="46" t="str">
        <f>IFERROR(IF((VLOOKUP($A399,'XI-MARKS-DB'!$A$1:$BY$184,61))=0,"",VLOOKUP($A399,'XI-MARKS-DB'!$A$1:$BY$184,61)),"")</f>
        <v/>
      </c>
      <c r="U400" s="46" t="str">
        <f>IFERROR(VLOOKUP($A399,'XI-MARKS-DB'!$A$1:$BY$184,63),"")</f>
        <v/>
      </c>
      <c r="V400" s="103"/>
      <c r="W400" s="103"/>
    </row>
    <row r="401" spans="1:23" x14ac:dyDescent="0.3">
      <c r="A401" s="103" t="str">
        <f>IF(COUNTA('XI-MARKS-DB'!$C$3:$C$277)&gt;A399,A399+1,"")</f>
        <v/>
      </c>
      <c r="B401" s="103" t="str">
        <f>IFERROR(VLOOKUP($A401,'XI-MARKS-DB'!$A$1:$BY$184,3)&amp;" ("&amp;VLOOKUP($A401,'XI-MARKS-DB'!$A$1:$BY$184,2)&amp;")","")</f>
        <v/>
      </c>
      <c r="C401" s="46" t="str">
        <f>IFERROR(VLOOKUP($A401,'XI-MARKS-DB'!$A$1:$BY$184,7),"")</f>
        <v/>
      </c>
      <c r="D401" s="104" t="str">
        <f t="shared" ref="D401" si="396">IF($D402="","",$F$1)</f>
        <v/>
      </c>
      <c r="E401" s="104"/>
      <c r="F401" s="104"/>
      <c r="G401" s="104" t="str">
        <f t="shared" ref="G401" si="397">IF($G402="","",$I$1)</f>
        <v/>
      </c>
      <c r="H401" s="104"/>
      <c r="I401" s="104"/>
      <c r="J401" s="104" t="str">
        <f>IFERROR(VLOOKUP($A401,'XI-MARKS-DB'!$A$1:$BY$184,26),"")</f>
        <v/>
      </c>
      <c r="K401" s="104"/>
      <c r="L401" s="104"/>
      <c r="M401" s="104" t="str">
        <f>IFERROR(VLOOKUP($A401,'XI-MARKS-DB'!$A$1:$BY$184,36),"")</f>
        <v/>
      </c>
      <c r="N401" s="104"/>
      <c r="O401" s="104"/>
      <c r="P401" s="104" t="str">
        <f>IFERROR(VLOOKUP($A401,'XI-MARKS-DB'!$A$1:$BY$184,46),"")</f>
        <v/>
      </c>
      <c r="Q401" s="104"/>
      <c r="R401" s="104"/>
      <c r="S401" s="104" t="str">
        <f>IFERROR(IF((VLOOKUP($A401,'XI-MARKS-DB'!$A$1:$BY$184,56))=0,"",VLOOKUP($A401,'XI-MARKS-DB'!$A$1:$BY$184,56)),"")</f>
        <v/>
      </c>
      <c r="T401" s="104"/>
      <c r="U401" s="104"/>
      <c r="V401" s="103" t="str">
        <f>IFERROR(VLOOKUP($A401,'XI-MARKS-DB'!$A$1:$BY$184,66),"")</f>
        <v/>
      </c>
      <c r="W401" s="103" t="str">
        <f>IFERROR(VLOOKUP($A401,'XI-MARKS-DB'!$A$1:$BY$184,69),"")</f>
        <v/>
      </c>
    </row>
    <row r="402" spans="1:23" x14ac:dyDescent="0.3">
      <c r="A402" s="103"/>
      <c r="B402" s="103"/>
      <c r="C402" s="46" t="str">
        <f>IFERROR(VLOOKUP($A401,'XI-MARKS-DB'!$A$1:$BY$184,4),"")</f>
        <v/>
      </c>
      <c r="D402" s="46" t="str">
        <f>IFERROR(VLOOKUP($A401,'XI-MARKS-DB'!$A$1:$BY$184,10),"")</f>
        <v/>
      </c>
      <c r="E402" s="46" t="str">
        <f>IFERROR(VLOOKUP($A401,'XI-MARKS-DB'!$A$1:$BY$184,12),"")</f>
        <v/>
      </c>
      <c r="F402" s="46" t="str">
        <f>IFERROR(VLOOKUP($A401,'XI-MARKS-DB'!$A$1:$BY$184,14),"")</f>
        <v/>
      </c>
      <c r="G402" s="46" t="str">
        <f>IFERROR(VLOOKUP($A401,'XI-MARKS-DB'!$A$1:$BY$184,19),"")</f>
        <v/>
      </c>
      <c r="H402" s="46" t="str">
        <f>IFERROR(VLOOKUP($A401,'XI-MARKS-DB'!$A$1:$BY$184,21),"")</f>
        <v/>
      </c>
      <c r="I402" s="46" t="str">
        <f>IFERROR(VLOOKUP($A401,'XI-MARKS-DB'!$A$1:$BY$184,23),"")</f>
        <v/>
      </c>
      <c r="J402" s="46" t="str">
        <f>IFERROR(VLOOKUP($A401,'XI-MARKS-DB'!$A$1:$BY$184,29),"")</f>
        <v/>
      </c>
      <c r="K402" s="46" t="str">
        <f>IFERROR(VLOOKUP($A401,'XI-MARKS-DB'!$A$1:$BY$184,31),"")</f>
        <v/>
      </c>
      <c r="L402" s="46" t="str">
        <f>IFERROR(VLOOKUP($A401,'XI-MARKS-DB'!$A$1:$BY$184,33),"")</f>
        <v/>
      </c>
      <c r="M402" s="46" t="str">
        <f>IFERROR(VLOOKUP($A401,'XI-MARKS-DB'!$A$1:$BY$184,39),"")</f>
        <v/>
      </c>
      <c r="N402" s="46" t="str">
        <f>IFERROR(VLOOKUP($A401,'XI-MARKS-DB'!$A$1:$BY$184,41),"")</f>
        <v/>
      </c>
      <c r="O402" s="46" t="str">
        <f>IFERROR(VLOOKUP($A401,'XI-MARKS-DB'!$A$1:$BY$184,43),"")</f>
        <v/>
      </c>
      <c r="P402" s="46" t="str">
        <f>IFERROR(VLOOKUP($A401,'XI-MARKS-DB'!$A$1:$BY$184,49),"")</f>
        <v/>
      </c>
      <c r="Q402" s="46" t="str">
        <f>IFERROR(VLOOKUP($A401,'XI-MARKS-DB'!$A$1:$BY$184,51),"")</f>
        <v/>
      </c>
      <c r="R402" s="46" t="str">
        <f>IFERROR(VLOOKUP($A401,'XI-MARKS-DB'!$A$1:$BY$184,53),"")</f>
        <v/>
      </c>
      <c r="S402" s="46" t="str">
        <f>IFERROR(IF((VLOOKUP($A401,'XI-MARKS-DB'!$A$1:$BY$184,59))=0,"",VLOOKUP($A401,'XI-MARKS-DB'!$A$1:$BY$184,59)),"")</f>
        <v/>
      </c>
      <c r="T402" s="46" t="str">
        <f>IFERROR(IF((VLOOKUP($A401,'XI-MARKS-DB'!$A$1:$BY$184,61))=0,"",VLOOKUP($A401,'XI-MARKS-DB'!$A$1:$BY$184,61)),"")</f>
        <v/>
      </c>
      <c r="U402" s="46" t="str">
        <f>IFERROR(VLOOKUP($A401,'XI-MARKS-DB'!$A$1:$BY$184,63),"")</f>
        <v/>
      </c>
      <c r="V402" s="103"/>
      <c r="W402" s="103"/>
    </row>
    <row r="403" spans="1:23" x14ac:dyDescent="0.3">
      <c r="A403" s="103" t="str">
        <f>IF(COUNTA('XI-MARKS-DB'!$C$3:$C$277)&gt;A401,A401+1,"")</f>
        <v/>
      </c>
      <c r="B403" s="103" t="str">
        <f>IFERROR(VLOOKUP($A403,'XI-MARKS-DB'!$A$1:$BY$184,3)&amp;" ("&amp;VLOOKUP($A403,'XI-MARKS-DB'!$A$1:$BY$184,2)&amp;")","")</f>
        <v/>
      </c>
      <c r="C403" s="46" t="str">
        <f>IFERROR(VLOOKUP($A403,'XI-MARKS-DB'!$A$1:$BY$184,7),"")</f>
        <v/>
      </c>
      <c r="D403" s="104" t="str">
        <f t="shared" ref="D403" si="398">IF($D404="","",$F$1)</f>
        <v/>
      </c>
      <c r="E403" s="104"/>
      <c r="F403" s="104"/>
      <c r="G403" s="104" t="str">
        <f t="shared" ref="G403" si="399">IF($G404="","",$I$1)</f>
        <v/>
      </c>
      <c r="H403" s="104"/>
      <c r="I403" s="104"/>
      <c r="J403" s="104" t="str">
        <f>IFERROR(VLOOKUP($A403,'XI-MARKS-DB'!$A$1:$BY$184,26),"")</f>
        <v/>
      </c>
      <c r="K403" s="104"/>
      <c r="L403" s="104"/>
      <c r="M403" s="104" t="str">
        <f>IFERROR(VLOOKUP($A403,'XI-MARKS-DB'!$A$1:$BY$184,36),"")</f>
        <v/>
      </c>
      <c r="N403" s="104"/>
      <c r="O403" s="104"/>
      <c r="P403" s="104" t="str">
        <f>IFERROR(VLOOKUP($A403,'XI-MARKS-DB'!$A$1:$BY$184,46),"")</f>
        <v/>
      </c>
      <c r="Q403" s="104"/>
      <c r="R403" s="104"/>
      <c r="S403" s="104" t="str">
        <f>IFERROR(IF((VLOOKUP($A403,'XI-MARKS-DB'!$A$1:$BY$184,56))=0,"",VLOOKUP($A403,'XI-MARKS-DB'!$A$1:$BY$184,56)),"")</f>
        <v/>
      </c>
      <c r="T403" s="104"/>
      <c r="U403" s="104"/>
      <c r="V403" s="103" t="str">
        <f>IFERROR(VLOOKUP($A403,'XI-MARKS-DB'!$A$1:$BY$184,66),"")</f>
        <v/>
      </c>
      <c r="W403" s="103" t="str">
        <f>IFERROR(VLOOKUP($A403,'XI-MARKS-DB'!$A$1:$BY$184,69),"")</f>
        <v/>
      </c>
    </row>
    <row r="404" spans="1:23" x14ac:dyDescent="0.3">
      <c r="A404" s="103"/>
      <c r="B404" s="103"/>
      <c r="C404" s="46" t="str">
        <f>IFERROR(VLOOKUP($A403,'XI-MARKS-DB'!$A$1:$BY$184,4),"")</f>
        <v/>
      </c>
      <c r="D404" s="46" t="str">
        <f>IFERROR(VLOOKUP($A403,'XI-MARKS-DB'!$A$1:$BY$184,10),"")</f>
        <v/>
      </c>
      <c r="E404" s="46" t="str">
        <f>IFERROR(VLOOKUP($A403,'XI-MARKS-DB'!$A$1:$BY$184,12),"")</f>
        <v/>
      </c>
      <c r="F404" s="46" t="str">
        <f>IFERROR(VLOOKUP($A403,'XI-MARKS-DB'!$A$1:$BY$184,14),"")</f>
        <v/>
      </c>
      <c r="G404" s="46" t="str">
        <f>IFERROR(VLOOKUP($A403,'XI-MARKS-DB'!$A$1:$BY$184,19),"")</f>
        <v/>
      </c>
      <c r="H404" s="46" t="str">
        <f>IFERROR(VLOOKUP($A403,'XI-MARKS-DB'!$A$1:$BY$184,21),"")</f>
        <v/>
      </c>
      <c r="I404" s="46" t="str">
        <f>IFERROR(VLOOKUP($A403,'XI-MARKS-DB'!$A$1:$BY$184,23),"")</f>
        <v/>
      </c>
      <c r="J404" s="46" t="str">
        <f>IFERROR(VLOOKUP($A403,'XI-MARKS-DB'!$A$1:$BY$184,29),"")</f>
        <v/>
      </c>
      <c r="K404" s="46" t="str">
        <f>IFERROR(VLOOKUP($A403,'XI-MARKS-DB'!$A$1:$BY$184,31),"")</f>
        <v/>
      </c>
      <c r="L404" s="46" t="str">
        <f>IFERROR(VLOOKUP($A403,'XI-MARKS-DB'!$A$1:$BY$184,33),"")</f>
        <v/>
      </c>
      <c r="M404" s="46" t="str">
        <f>IFERROR(VLOOKUP($A403,'XI-MARKS-DB'!$A$1:$BY$184,39),"")</f>
        <v/>
      </c>
      <c r="N404" s="46" t="str">
        <f>IFERROR(VLOOKUP($A403,'XI-MARKS-DB'!$A$1:$BY$184,41),"")</f>
        <v/>
      </c>
      <c r="O404" s="46" t="str">
        <f>IFERROR(VLOOKUP($A403,'XI-MARKS-DB'!$A$1:$BY$184,43),"")</f>
        <v/>
      </c>
      <c r="P404" s="46" t="str">
        <f>IFERROR(VLOOKUP($A403,'XI-MARKS-DB'!$A$1:$BY$184,49),"")</f>
        <v/>
      </c>
      <c r="Q404" s="46" t="str">
        <f>IFERROR(VLOOKUP($A403,'XI-MARKS-DB'!$A$1:$BY$184,51),"")</f>
        <v/>
      </c>
      <c r="R404" s="46" t="str">
        <f>IFERROR(VLOOKUP($A403,'XI-MARKS-DB'!$A$1:$BY$184,53),"")</f>
        <v/>
      </c>
      <c r="S404" s="46" t="str">
        <f>IFERROR(IF((VLOOKUP($A403,'XI-MARKS-DB'!$A$1:$BY$184,59))=0,"",VLOOKUP($A403,'XI-MARKS-DB'!$A$1:$BY$184,59)),"")</f>
        <v/>
      </c>
      <c r="T404" s="46" t="str">
        <f>IFERROR(IF((VLOOKUP($A403,'XI-MARKS-DB'!$A$1:$BY$184,61))=0,"",VLOOKUP($A403,'XI-MARKS-DB'!$A$1:$BY$184,61)),"")</f>
        <v/>
      </c>
      <c r="U404" s="46" t="str">
        <f>IFERROR(VLOOKUP($A403,'XI-MARKS-DB'!$A$1:$BY$184,63),"")</f>
        <v/>
      </c>
      <c r="V404" s="103"/>
      <c r="W404" s="103"/>
    </row>
    <row r="405" spans="1:23" x14ac:dyDescent="0.3">
      <c r="A405" s="103" t="str">
        <f>IF(COUNTA('XI-MARKS-DB'!$C$3:$C$277)&gt;A403,A403+1,"")</f>
        <v/>
      </c>
      <c r="B405" s="103" t="str">
        <f>IFERROR(VLOOKUP($A405,'XI-MARKS-DB'!$A$1:$BY$184,3)&amp;" ("&amp;VLOOKUP($A405,'XI-MARKS-DB'!$A$1:$BY$184,2)&amp;")","")</f>
        <v/>
      </c>
      <c r="C405" s="46" t="str">
        <f>IFERROR(VLOOKUP($A405,'XI-MARKS-DB'!$A$1:$BY$184,7),"")</f>
        <v/>
      </c>
      <c r="D405" s="104" t="str">
        <f t="shared" ref="D405" si="400">IF($D406="","",$F$1)</f>
        <v/>
      </c>
      <c r="E405" s="104"/>
      <c r="F405" s="104"/>
      <c r="G405" s="104" t="str">
        <f t="shared" ref="G405" si="401">IF($G406="","",$I$1)</f>
        <v/>
      </c>
      <c r="H405" s="104"/>
      <c r="I405" s="104"/>
      <c r="J405" s="104" t="str">
        <f>IFERROR(VLOOKUP($A405,'XI-MARKS-DB'!$A$1:$BY$184,26),"")</f>
        <v/>
      </c>
      <c r="K405" s="104"/>
      <c r="L405" s="104"/>
      <c r="M405" s="104" t="str">
        <f>IFERROR(VLOOKUP($A405,'XI-MARKS-DB'!$A$1:$BY$184,36),"")</f>
        <v/>
      </c>
      <c r="N405" s="104"/>
      <c r="O405" s="104"/>
      <c r="P405" s="104" t="str">
        <f>IFERROR(VLOOKUP($A405,'XI-MARKS-DB'!$A$1:$BY$184,46),"")</f>
        <v/>
      </c>
      <c r="Q405" s="104"/>
      <c r="R405" s="104"/>
      <c r="S405" s="104" t="str">
        <f>IFERROR(IF((VLOOKUP($A405,'XI-MARKS-DB'!$A$1:$BY$184,56))=0,"",VLOOKUP($A405,'XI-MARKS-DB'!$A$1:$BY$184,56)),"")</f>
        <v/>
      </c>
      <c r="T405" s="104"/>
      <c r="U405" s="104"/>
      <c r="V405" s="103" t="str">
        <f>IFERROR(VLOOKUP($A405,'XI-MARKS-DB'!$A$1:$BY$184,66),"")</f>
        <v/>
      </c>
      <c r="W405" s="103" t="str">
        <f>IFERROR(VLOOKUP($A405,'XI-MARKS-DB'!$A$1:$BY$184,69),"")</f>
        <v/>
      </c>
    </row>
    <row r="406" spans="1:23" x14ac:dyDescent="0.3">
      <c r="A406" s="103"/>
      <c r="B406" s="103"/>
      <c r="C406" s="46" t="str">
        <f>IFERROR(VLOOKUP($A405,'XI-MARKS-DB'!$A$1:$BY$184,4),"")</f>
        <v/>
      </c>
      <c r="D406" s="46" t="str">
        <f>IFERROR(VLOOKUP($A405,'XI-MARKS-DB'!$A$1:$BY$184,10),"")</f>
        <v/>
      </c>
      <c r="E406" s="46" t="str">
        <f>IFERROR(VLOOKUP($A405,'XI-MARKS-DB'!$A$1:$BY$184,12),"")</f>
        <v/>
      </c>
      <c r="F406" s="46" t="str">
        <f>IFERROR(VLOOKUP($A405,'XI-MARKS-DB'!$A$1:$BY$184,14),"")</f>
        <v/>
      </c>
      <c r="G406" s="46" t="str">
        <f>IFERROR(VLOOKUP($A405,'XI-MARKS-DB'!$A$1:$BY$184,19),"")</f>
        <v/>
      </c>
      <c r="H406" s="46" t="str">
        <f>IFERROR(VLOOKUP($A405,'XI-MARKS-DB'!$A$1:$BY$184,21),"")</f>
        <v/>
      </c>
      <c r="I406" s="46" t="str">
        <f>IFERROR(VLOOKUP($A405,'XI-MARKS-DB'!$A$1:$BY$184,23),"")</f>
        <v/>
      </c>
      <c r="J406" s="46" t="str">
        <f>IFERROR(VLOOKUP($A405,'XI-MARKS-DB'!$A$1:$BY$184,29),"")</f>
        <v/>
      </c>
      <c r="K406" s="46" t="str">
        <f>IFERROR(VLOOKUP($A405,'XI-MARKS-DB'!$A$1:$BY$184,31),"")</f>
        <v/>
      </c>
      <c r="L406" s="46" t="str">
        <f>IFERROR(VLOOKUP($A405,'XI-MARKS-DB'!$A$1:$BY$184,33),"")</f>
        <v/>
      </c>
      <c r="M406" s="46" t="str">
        <f>IFERROR(VLOOKUP($A405,'XI-MARKS-DB'!$A$1:$BY$184,39),"")</f>
        <v/>
      </c>
      <c r="N406" s="46" t="str">
        <f>IFERROR(VLOOKUP($A405,'XI-MARKS-DB'!$A$1:$BY$184,41),"")</f>
        <v/>
      </c>
      <c r="O406" s="46" t="str">
        <f>IFERROR(VLOOKUP($A405,'XI-MARKS-DB'!$A$1:$BY$184,43),"")</f>
        <v/>
      </c>
      <c r="P406" s="46" t="str">
        <f>IFERROR(VLOOKUP($A405,'XI-MARKS-DB'!$A$1:$BY$184,49),"")</f>
        <v/>
      </c>
      <c r="Q406" s="46" t="str">
        <f>IFERROR(VLOOKUP($A405,'XI-MARKS-DB'!$A$1:$BY$184,51),"")</f>
        <v/>
      </c>
      <c r="R406" s="46" t="str">
        <f>IFERROR(VLOOKUP($A405,'XI-MARKS-DB'!$A$1:$BY$184,53),"")</f>
        <v/>
      </c>
      <c r="S406" s="46" t="str">
        <f>IFERROR(IF((VLOOKUP($A405,'XI-MARKS-DB'!$A$1:$BY$184,59))=0,"",VLOOKUP($A405,'XI-MARKS-DB'!$A$1:$BY$184,59)),"")</f>
        <v/>
      </c>
      <c r="T406" s="46" t="str">
        <f>IFERROR(IF((VLOOKUP($A405,'XI-MARKS-DB'!$A$1:$BY$184,61))=0,"",VLOOKUP($A405,'XI-MARKS-DB'!$A$1:$BY$184,61)),"")</f>
        <v/>
      </c>
      <c r="U406" s="46" t="str">
        <f>IFERROR(VLOOKUP($A405,'XI-MARKS-DB'!$A$1:$BY$184,63),"")</f>
        <v/>
      </c>
      <c r="V406" s="103"/>
      <c r="W406" s="103"/>
    </row>
    <row r="407" spans="1:23" x14ac:dyDescent="0.3">
      <c r="A407" s="103" t="str">
        <f>IF(COUNTA('XI-MARKS-DB'!$C$3:$C$277)&gt;A405,A405+1,"")</f>
        <v/>
      </c>
      <c r="B407" s="103" t="str">
        <f>IFERROR(VLOOKUP($A407,'XI-MARKS-DB'!$A$1:$BY$184,3)&amp;" ("&amp;VLOOKUP($A407,'XI-MARKS-DB'!$A$1:$BY$184,2)&amp;")","")</f>
        <v/>
      </c>
      <c r="C407" s="46" t="str">
        <f>IFERROR(VLOOKUP($A407,'XI-MARKS-DB'!$A$1:$BY$184,7),"")</f>
        <v/>
      </c>
      <c r="D407" s="104" t="str">
        <f t="shared" ref="D407" si="402">IF($D408="","",$F$1)</f>
        <v/>
      </c>
      <c r="E407" s="104"/>
      <c r="F407" s="104"/>
      <c r="G407" s="104" t="str">
        <f t="shared" ref="G407" si="403">IF($G408="","",$I$1)</f>
        <v/>
      </c>
      <c r="H407" s="104"/>
      <c r="I407" s="104"/>
      <c r="J407" s="104" t="str">
        <f>IFERROR(VLOOKUP($A407,'XI-MARKS-DB'!$A$1:$BY$184,26),"")</f>
        <v/>
      </c>
      <c r="K407" s="104"/>
      <c r="L407" s="104"/>
      <c r="M407" s="104" t="str">
        <f>IFERROR(VLOOKUP($A407,'XI-MARKS-DB'!$A$1:$BY$184,36),"")</f>
        <v/>
      </c>
      <c r="N407" s="104"/>
      <c r="O407" s="104"/>
      <c r="P407" s="104" t="str">
        <f>IFERROR(VLOOKUP($A407,'XI-MARKS-DB'!$A$1:$BY$184,46),"")</f>
        <v/>
      </c>
      <c r="Q407" s="104"/>
      <c r="R407" s="104"/>
      <c r="S407" s="104" t="str">
        <f>IFERROR(IF((VLOOKUP($A407,'XI-MARKS-DB'!$A$1:$BY$184,56))=0,"",VLOOKUP($A407,'XI-MARKS-DB'!$A$1:$BY$184,56)),"")</f>
        <v/>
      </c>
      <c r="T407" s="104"/>
      <c r="U407" s="104"/>
      <c r="V407" s="103" t="str">
        <f>IFERROR(VLOOKUP($A407,'XI-MARKS-DB'!$A$1:$BY$184,66),"")</f>
        <v/>
      </c>
      <c r="W407" s="103" t="str">
        <f>IFERROR(VLOOKUP($A407,'XI-MARKS-DB'!$A$1:$BY$184,69),"")</f>
        <v/>
      </c>
    </row>
    <row r="408" spans="1:23" x14ac:dyDescent="0.3">
      <c r="A408" s="103"/>
      <c r="B408" s="103"/>
      <c r="C408" s="46" t="str">
        <f>IFERROR(VLOOKUP($A407,'XI-MARKS-DB'!$A$1:$BY$184,4),"")</f>
        <v/>
      </c>
      <c r="D408" s="46" t="str">
        <f>IFERROR(VLOOKUP($A407,'XI-MARKS-DB'!$A$1:$BY$184,10),"")</f>
        <v/>
      </c>
      <c r="E408" s="46" t="str">
        <f>IFERROR(VLOOKUP($A407,'XI-MARKS-DB'!$A$1:$BY$184,12),"")</f>
        <v/>
      </c>
      <c r="F408" s="46" t="str">
        <f>IFERROR(VLOOKUP($A407,'XI-MARKS-DB'!$A$1:$BY$184,14),"")</f>
        <v/>
      </c>
      <c r="G408" s="46" t="str">
        <f>IFERROR(VLOOKUP($A407,'XI-MARKS-DB'!$A$1:$BY$184,19),"")</f>
        <v/>
      </c>
      <c r="H408" s="46" t="str">
        <f>IFERROR(VLOOKUP($A407,'XI-MARKS-DB'!$A$1:$BY$184,21),"")</f>
        <v/>
      </c>
      <c r="I408" s="46" t="str">
        <f>IFERROR(VLOOKUP($A407,'XI-MARKS-DB'!$A$1:$BY$184,23),"")</f>
        <v/>
      </c>
      <c r="J408" s="46" t="str">
        <f>IFERROR(VLOOKUP($A407,'XI-MARKS-DB'!$A$1:$BY$184,29),"")</f>
        <v/>
      </c>
      <c r="K408" s="46" t="str">
        <f>IFERROR(VLOOKUP($A407,'XI-MARKS-DB'!$A$1:$BY$184,31),"")</f>
        <v/>
      </c>
      <c r="L408" s="46" t="str">
        <f>IFERROR(VLOOKUP($A407,'XI-MARKS-DB'!$A$1:$BY$184,33),"")</f>
        <v/>
      </c>
      <c r="M408" s="46" t="str">
        <f>IFERROR(VLOOKUP($A407,'XI-MARKS-DB'!$A$1:$BY$184,39),"")</f>
        <v/>
      </c>
      <c r="N408" s="46" t="str">
        <f>IFERROR(VLOOKUP($A407,'XI-MARKS-DB'!$A$1:$BY$184,41),"")</f>
        <v/>
      </c>
      <c r="O408" s="46" t="str">
        <f>IFERROR(VLOOKUP($A407,'XI-MARKS-DB'!$A$1:$BY$184,43),"")</f>
        <v/>
      </c>
      <c r="P408" s="46" t="str">
        <f>IFERROR(VLOOKUP($A407,'XI-MARKS-DB'!$A$1:$BY$184,49),"")</f>
        <v/>
      </c>
      <c r="Q408" s="46" t="str">
        <f>IFERROR(VLOOKUP($A407,'XI-MARKS-DB'!$A$1:$BY$184,51),"")</f>
        <v/>
      </c>
      <c r="R408" s="46" t="str">
        <f>IFERROR(VLOOKUP($A407,'XI-MARKS-DB'!$A$1:$BY$184,53),"")</f>
        <v/>
      </c>
      <c r="S408" s="46" t="str">
        <f>IFERROR(IF((VLOOKUP($A407,'XI-MARKS-DB'!$A$1:$BY$184,59))=0,"",VLOOKUP($A407,'XI-MARKS-DB'!$A$1:$BY$184,59)),"")</f>
        <v/>
      </c>
      <c r="T408" s="46" t="str">
        <f>IFERROR(IF((VLOOKUP($A407,'XI-MARKS-DB'!$A$1:$BY$184,61))=0,"",VLOOKUP($A407,'XI-MARKS-DB'!$A$1:$BY$184,61)),"")</f>
        <v/>
      </c>
      <c r="U408" s="46" t="str">
        <f>IFERROR(VLOOKUP($A407,'XI-MARKS-DB'!$A$1:$BY$184,63),"")</f>
        <v/>
      </c>
      <c r="V408" s="103"/>
      <c r="W408" s="103"/>
    </row>
    <row r="409" spans="1:23" x14ac:dyDescent="0.3">
      <c r="A409" s="103" t="str">
        <f>IF(COUNTA('XI-MARKS-DB'!$C$3:$C$277)&gt;A407,A407+1,"")</f>
        <v/>
      </c>
      <c r="B409" s="103" t="str">
        <f>IFERROR(VLOOKUP($A409,'XI-MARKS-DB'!$A$1:$BY$184,3)&amp;" ("&amp;VLOOKUP($A409,'XI-MARKS-DB'!$A$1:$BY$184,2)&amp;")","")</f>
        <v/>
      </c>
      <c r="C409" s="46" t="str">
        <f>IFERROR(VLOOKUP($A409,'XI-MARKS-DB'!$A$1:$BY$184,7),"")</f>
        <v/>
      </c>
      <c r="D409" s="104" t="str">
        <f t="shared" ref="D409" si="404">IF($D410="","",$F$1)</f>
        <v/>
      </c>
      <c r="E409" s="104"/>
      <c r="F409" s="104"/>
      <c r="G409" s="104" t="str">
        <f t="shared" ref="G409" si="405">IF($G410="","",$I$1)</f>
        <v/>
      </c>
      <c r="H409" s="104"/>
      <c r="I409" s="104"/>
      <c r="J409" s="104" t="str">
        <f>IFERROR(VLOOKUP($A409,'XI-MARKS-DB'!$A$1:$BY$184,26),"")</f>
        <v/>
      </c>
      <c r="K409" s="104"/>
      <c r="L409" s="104"/>
      <c r="M409" s="104" t="str">
        <f>IFERROR(VLOOKUP($A409,'XI-MARKS-DB'!$A$1:$BY$184,36),"")</f>
        <v/>
      </c>
      <c r="N409" s="104"/>
      <c r="O409" s="104"/>
      <c r="P409" s="104" t="str">
        <f>IFERROR(VLOOKUP($A409,'XI-MARKS-DB'!$A$1:$BY$184,46),"")</f>
        <v/>
      </c>
      <c r="Q409" s="104"/>
      <c r="R409" s="104"/>
      <c r="S409" s="104" t="str">
        <f>IFERROR(IF((VLOOKUP($A409,'XI-MARKS-DB'!$A$1:$BY$184,56))=0,"",VLOOKUP($A409,'XI-MARKS-DB'!$A$1:$BY$184,56)),"")</f>
        <v/>
      </c>
      <c r="T409" s="104"/>
      <c r="U409" s="104"/>
      <c r="V409" s="103" t="str">
        <f>IFERROR(VLOOKUP($A409,'XI-MARKS-DB'!$A$1:$BY$184,66),"")</f>
        <v/>
      </c>
      <c r="W409" s="103" t="str">
        <f>IFERROR(VLOOKUP($A409,'XI-MARKS-DB'!$A$1:$BY$184,69),"")</f>
        <v/>
      </c>
    </row>
    <row r="410" spans="1:23" x14ac:dyDescent="0.3">
      <c r="A410" s="103"/>
      <c r="B410" s="103"/>
      <c r="C410" s="46" t="str">
        <f>IFERROR(VLOOKUP($A409,'XI-MARKS-DB'!$A$1:$BY$184,4),"")</f>
        <v/>
      </c>
      <c r="D410" s="46" t="str">
        <f>IFERROR(VLOOKUP($A409,'XI-MARKS-DB'!$A$1:$BY$184,10),"")</f>
        <v/>
      </c>
      <c r="E410" s="46" t="str">
        <f>IFERROR(VLOOKUP($A409,'XI-MARKS-DB'!$A$1:$BY$184,12),"")</f>
        <v/>
      </c>
      <c r="F410" s="46" t="str">
        <f>IFERROR(VLOOKUP($A409,'XI-MARKS-DB'!$A$1:$BY$184,14),"")</f>
        <v/>
      </c>
      <c r="G410" s="46" t="str">
        <f>IFERROR(VLOOKUP($A409,'XI-MARKS-DB'!$A$1:$BY$184,19),"")</f>
        <v/>
      </c>
      <c r="H410" s="46" t="str">
        <f>IFERROR(VLOOKUP($A409,'XI-MARKS-DB'!$A$1:$BY$184,21),"")</f>
        <v/>
      </c>
      <c r="I410" s="46" t="str">
        <f>IFERROR(VLOOKUP($A409,'XI-MARKS-DB'!$A$1:$BY$184,23),"")</f>
        <v/>
      </c>
      <c r="J410" s="46" t="str">
        <f>IFERROR(VLOOKUP($A409,'XI-MARKS-DB'!$A$1:$BY$184,29),"")</f>
        <v/>
      </c>
      <c r="K410" s="46" t="str">
        <f>IFERROR(VLOOKUP($A409,'XI-MARKS-DB'!$A$1:$BY$184,31),"")</f>
        <v/>
      </c>
      <c r="L410" s="46" t="str">
        <f>IFERROR(VLOOKUP($A409,'XI-MARKS-DB'!$A$1:$BY$184,33),"")</f>
        <v/>
      </c>
      <c r="M410" s="46" t="str">
        <f>IFERROR(VLOOKUP($A409,'XI-MARKS-DB'!$A$1:$BY$184,39),"")</f>
        <v/>
      </c>
      <c r="N410" s="46" t="str">
        <f>IFERROR(VLOOKUP($A409,'XI-MARKS-DB'!$A$1:$BY$184,41),"")</f>
        <v/>
      </c>
      <c r="O410" s="46" t="str">
        <f>IFERROR(VLOOKUP($A409,'XI-MARKS-DB'!$A$1:$BY$184,43),"")</f>
        <v/>
      </c>
      <c r="P410" s="46" t="str">
        <f>IFERROR(VLOOKUP($A409,'XI-MARKS-DB'!$A$1:$BY$184,49),"")</f>
        <v/>
      </c>
      <c r="Q410" s="46" t="str">
        <f>IFERROR(VLOOKUP($A409,'XI-MARKS-DB'!$A$1:$BY$184,51),"")</f>
        <v/>
      </c>
      <c r="R410" s="46" t="str">
        <f>IFERROR(VLOOKUP($A409,'XI-MARKS-DB'!$A$1:$BY$184,53),"")</f>
        <v/>
      </c>
      <c r="S410" s="46" t="str">
        <f>IFERROR(IF((VLOOKUP($A409,'XI-MARKS-DB'!$A$1:$BY$184,59))=0,"",VLOOKUP($A409,'XI-MARKS-DB'!$A$1:$BY$184,59)),"")</f>
        <v/>
      </c>
      <c r="T410" s="46" t="str">
        <f>IFERROR(IF((VLOOKUP($A409,'XI-MARKS-DB'!$A$1:$BY$184,61))=0,"",VLOOKUP($A409,'XI-MARKS-DB'!$A$1:$BY$184,61)),"")</f>
        <v/>
      </c>
      <c r="U410" s="46" t="str">
        <f>IFERROR(VLOOKUP($A409,'XI-MARKS-DB'!$A$1:$BY$184,63),"")</f>
        <v/>
      </c>
      <c r="V410" s="103"/>
      <c r="W410" s="103"/>
    </row>
    <row r="411" spans="1:23" x14ac:dyDescent="0.3">
      <c r="A411" s="103" t="str">
        <f>IF(COUNTA('XI-MARKS-DB'!$C$3:$C$277)&gt;A409,A409+1,"")</f>
        <v/>
      </c>
      <c r="B411" s="103" t="str">
        <f>IFERROR(VLOOKUP($A411,'XI-MARKS-DB'!$A$1:$BY$184,3)&amp;" ("&amp;VLOOKUP($A411,'XI-MARKS-DB'!$A$1:$BY$184,2)&amp;")","")</f>
        <v/>
      </c>
      <c r="C411" s="46" t="str">
        <f>IFERROR(VLOOKUP($A411,'XI-MARKS-DB'!$A$1:$BY$184,7),"")</f>
        <v/>
      </c>
      <c r="D411" s="104" t="str">
        <f t="shared" ref="D411" si="406">IF($D412="","",$F$1)</f>
        <v/>
      </c>
      <c r="E411" s="104"/>
      <c r="F411" s="104"/>
      <c r="G411" s="104" t="str">
        <f t="shared" ref="G411" si="407">IF($G412="","",$I$1)</f>
        <v/>
      </c>
      <c r="H411" s="104"/>
      <c r="I411" s="104"/>
      <c r="J411" s="104" t="str">
        <f>IFERROR(VLOOKUP($A411,'XI-MARKS-DB'!$A$1:$BY$184,26),"")</f>
        <v/>
      </c>
      <c r="K411" s="104"/>
      <c r="L411" s="104"/>
      <c r="M411" s="104" t="str">
        <f>IFERROR(VLOOKUP($A411,'XI-MARKS-DB'!$A$1:$BY$184,36),"")</f>
        <v/>
      </c>
      <c r="N411" s="104"/>
      <c r="O411" s="104"/>
      <c r="P411" s="104" t="str">
        <f>IFERROR(VLOOKUP($A411,'XI-MARKS-DB'!$A$1:$BY$184,46),"")</f>
        <v/>
      </c>
      <c r="Q411" s="104"/>
      <c r="R411" s="104"/>
      <c r="S411" s="104" t="str">
        <f>IFERROR(IF((VLOOKUP($A411,'XI-MARKS-DB'!$A$1:$BY$184,56))=0,"",VLOOKUP($A411,'XI-MARKS-DB'!$A$1:$BY$184,56)),"")</f>
        <v/>
      </c>
      <c r="T411" s="104"/>
      <c r="U411" s="104"/>
      <c r="V411" s="103" t="str">
        <f>IFERROR(VLOOKUP($A411,'XI-MARKS-DB'!$A$1:$BY$184,66),"")</f>
        <v/>
      </c>
      <c r="W411" s="103" t="str">
        <f>IFERROR(VLOOKUP($A411,'XI-MARKS-DB'!$A$1:$BY$184,69),"")</f>
        <v/>
      </c>
    </row>
    <row r="412" spans="1:23" x14ac:dyDescent="0.3">
      <c r="A412" s="103"/>
      <c r="B412" s="103"/>
      <c r="C412" s="46" t="str">
        <f>IFERROR(VLOOKUP($A411,'XI-MARKS-DB'!$A$1:$BY$184,4),"")</f>
        <v/>
      </c>
      <c r="D412" s="46" t="str">
        <f>IFERROR(VLOOKUP($A411,'XI-MARKS-DB'!$A$1:$BY$184,10),"")</f>
        <v/>
      </c>
      <c r="E412" s="46" t="str">
        <f>IFERROR(VLOOKUP($A411,'XI-MARKS-DB'!$A$1:$BY$184,12),"")</f>
        <v/>
      </c>
      <c r="F412" s="46" t="str">
        <f>IFERROR(VLOOKUP($A411,'XI-MARKS-DB'!$A$1:$BY$184,14),"")</f>
        <v/>
      </c>
      <c r="G412" s="46" t="str">
        <f>IFERROR(VLOOKUP($A411,'XI-MARKS-DB'!$A$1:$BY$184,19),"")</f>
        <v/>
      </c>
      <c r="H412" s="46" t="str">
        <f>IFERROR(VLOOKUP($A411,'XI-MARKS-DB'!$A$1:$BY$184,21),"")</f>
        <v/>
      </c>
      <c r="I412" s="46" t="str">
        <f>IFERROR(VLOOKUP($A411,'XI-MARKS-DB'!$A$1:$BY$184,23),"")</f>
        <v/>
      </c>
      <c r="J412" s="46" t="str">
        <f>IFERROR(VLOOKUP($A411,'XI-MARKS-DB'!$A$1:$BY$184,29),"")</f>
        <v/>
      </c>
      <c r="K412" s="46" t="str">
        <f>IFERROR(VLOOKUP($A411,'XI-MARKS-DB'!$A$1:$BY$184,31),"")</f>
        <v/>
      </c>
      <c r="L412" s="46" t="str">
        <f>IFERROR(VLOOKUP($A411,'XI-MARKS-DB'!$A$1:$BY$184,33),"")</f>
        <v/>
      </c>
      <c r="M412" s="46" t="str">
        <f>IFERROR(VLOOKUP($A411,'XI-MARKS-DB'!$A$1:$BY$184,39),"")</f>
        <v/>
      </c>
      <c r="N412" s="46" t="str">
        <f>IFERROR(VLOOKUP($A411,'XI-MARKS-DB'!$A$1:$BY$184,41),"")</f>
        <v/>
      </c>
      <c r="O412" s="46" t="str">
        <f>IFERROR(VLOOKUP($A411,'XI-MARKS-DB'!$A$1:$BY$184,43),"")</f>
        <v/>
      </c>
      <c r="P412" s="46" t="str">
        <f>IFERROR(VLOOKUP($A411,'XI-MARKS-DB'!$A$1:$BY$184,49),"")</f>
        <v/>
      </c>
      <c r="Q412" s="46" t="str">
        <f>IFERROR(VLOOKUP($A411,'XI-MARKS-DB'!$A$1:$BY$184,51),"")</f>
        <v/>
      </c>
      <c r="R412" s="46" t="str">
        <f>IFERROR(VLOOKUP($A411,'XI-MARKS-DB'!$A$1:$BY$184,53),"")</f>
        <v/>
      </c>
      <c r="S412" s="46" t="str">
        <f>IFERROR(IF((VLOOKUP($A411,'XI-MARKS-DB'!$A$1:$BY$184,59))=0,"",VLOOKUP($A411,'XI-MARKS-DB'!$A$1:$BY$184,59)),"")</f>
        <v/>
      </c>
      <c r="T412" s="46" t="str">
        <f>IFERROR(IF((VLOOKUP($A411,'XI-MARKS-DB'!$A$1:$BY$184,61))=0,"",VLOOKUP($A411,'XI-MARKS-DB'!$A$1:$BY$184,61)),"")</f>
        <v/>
      </c>
      <c r="U412" s="46" t="str">
        <f>IFERROR(VLOOKUP($A411,'XI-MARKS-DB'!$A$1:$BY$184,63),"")</f>
        <v/>
      </c>
      <c r="V412" s="103"/>
      <c r="W412" s="103"/>
    </row>
    <row r="413" spans="1:23" x14ac:dyDescent="0.3">
      <c r="A413" s="103" t="str">
        <f>IF(COUNTA('XI-MARKS-DB'!$C$3:$C$277)&gt;A411,A411+1,"")</f>
        <v/>
      </c>
      <c r="B413" s="103" t="str">
        <f>IFERROR(VLOOKUP($A413,'XI-MARKS-DB'!$A$1:$BY$184,3)&amp;" ("&amp;VLOOKUP($A413,'XI-MARKS-DB'!$A$1:$BY$184,2)&amp;")","")</f>
        <v/>
      </c>
      <c r="C413" s="46" t="str">
        <f>IFERROR(VLOOKUP($A413,'XI-MARKS-DB'!$A$1:$BY$184,7),"")</f>
        <v/>
      </c>
      <c r="D413" s="104" t="str">
        <f t="shared" ref="D413" si="408">IF($D414="","",$F$1)</f>
        <v/>
      </c>
      <c r="E413" s="104"/>
      <c r="F413" s="104"/>
      <c r="G413" s="104" t="str">
        <f t="shared" ref="G413" si="409">IF($G414="","",$I$1)</f>
        <v/>
      </c>
      <c r="H413" s="104"/>
      <c r="I413" s="104"/>
      <c r="J413" s="104" t="str">
        <f>IFERROR(VLOOKUP($A413,'XI-MARKS-DB'!$A$1:$BY$184,26),"")</f>
        <v/>
      </c>
      <c r="K413" s="104"/>
      <c r="L413" s="104"/>
      <c r="M413" s="104" t="str">
        <f>IFERROR(VLOOKUP($A413,'XI-MARKS-DB'!$A$1:$BY$184,36),"")</f>
        <v/>
      </c>
      <c r="N413" s="104"/>
      <c r="O413" s="104"/>
      <c r="P413" s="104" t="str">
        <f>IFERROR(VLOOKUP($A413,'XI-MARKS-DB'!$A$1:$BY$184,46),"")</f>
        <v/>
      </c>
      <c r="Q413" s="104"/>
      <c r="R413" s="104"/>
      <c r="S413" s="104" t="str">
        <f>IFERROR(IF((VLOOKUP($A413,'XI-MARKS-DB'!$A$1:$BY$184,56))=0,"",VLOOKUP($A413,'XI-MARKS-DB'!$A$1:$BY$184,56)),"")</f>
        <v/>
      </c>
      <c r="T413" s="104"/>
      <c r="U413" s="104"/>
      <c r="V413" s="103" t="str">
        <f>IFERROR(VLOOKUP($A413,'XI-MARKS-DB'!$A$1:$BY$184,66),"")</f>
        <v/>
      </c>
      <c r="W413" s="103" t="str">
        <f>IFERROR(VLOOKUP($A413,'XI-MARKS-DB'!$A$1:$BY$184,69),"")</f>
        <v/>
      </c>
    </row>
    <row r="414" spans="1:23" x14ac:dyDescent="0.3">
      <c r="A414" s="103"/>
      <c r="B414" s="103"/>
      <c r="C414" s="46" t="str">
        <f>IFERROR(VLOOKUP($A413,'XI-MARKS-DB'!$A$1:$BY$184,4),"")</f>
        <v/>
      </c>
      <c r="D414" s="46" t="str">
        <f>IFERROR(VLOOKUP($A413,'XI-MARKS-DB'!$A$1:$BY$184,10),"")</f>
        <v/>
      </c>
      <c r="E414" s="46" t="str">
        <f>IFERROR(VLOOKUP($A413,'XI-MARKS-DB'!$A$1:$BY$184,12),"")</f>
        <v/>
      </c>
      <c r="F414" s="46" t="str">
        <f>IFERROR(VLOOKUP($A413,'XI-MARKS-DB'!$A$1:$BY$184,14),"")</f>
        <v/>
      </c>
      <c r="G414" s="46" t="str">
        <f>IFERROR(VLOOKUP($A413,'XI-MARKS-DB'!$A$1:$BY$184,19),"")</f>
        <v/>
      </c>
      <c r="H414" s="46" t="str">
        <f>IFERROR(VLOOKUP($A413,'XI-MARKS-DB'!$A$1:$BY$184,21),"")</f>
        <v/>
      </c>
      <c r="I414" s="46" t="str">
        <f>IFERROR(VLOOKUP($A413,'XI-MARKS-DB'!$A$1:$BY$184,23),"")</f>
        <v/>
      </c>
      <c r="J414" s="46" t="str">
        <f>IFERROR(VLOOKUP($A413,'XI-MARKS-DB'!$A$1:$BY$184,29),"")</f>
        <v/>
      </c>
      <c r="K414" s="46" t="str">
        <f>IFERROR(VLOOKUP($A413,'XI-MARKS-DB'!$A$1:$BY$184,31),"")</f>
        <v/>
      </c>
      <c r="L414" s="46" t="str">
        <f>IFERROR(VLOOKUP($A413,'XI-MARKS-DB'!$A$1:$BY$184,33),"")</f>
        <v/>
      </c>
      <c r="M414" s="46" t="str">
        <f>IFERROR(VLOOKUP($A413,'XI-MARKS-DB'!$A$1:$BY$184,39),"")</f>
        <v/>
      </c>
      <c r="N414" s="46" t="str">
        <f>IFERROR(VLOOKUP($A413,'XI-MARKS-DB'!$A$1:$BY$184,41),"")</f>
        <v/>
      </c>
      <c r="O414" s="46" t="str">
        <f>IFERROR(VLOOKUP($A413,'XI-MARKS-DB'!$A$1:$BY$184,43),"")</f>
        <v/>
      </c>
      <c r="P414" s="46" t="str">
        <f>IFERROR(VLOOKUP($A413,'XI-MARKS-DB'!$A$1:$BY$184,49),"")</f>
        <v/>
      </c>
      <c r="Q414" s="46" t="str">
        <f>IFERROR(VLOOKUP($A413,'XI-MARKS-DB'!$A$1:$BY$184,51),"")</f>
        <v/>
      </c>
      <c r="R414" s="46" t="str">
        <f>IFERROR(VLOOKUP($A413,'XI-MARKS-DB'!$A$1:$BY$184,53),"")</f>
        <v/>
      </c>
      <c r="S414" s="46" t="str">
        <f>IFERROR(IF((VLOOKUP($A413,'XI-MARKS-DB'!$A$1:$BY$184,59))=0,"",VLOOKUP($A413,'XI-MARKS-DB'!$A$1:$BY$184,59)),"")</f>
        <v/>
      </c>
      <c r="T414" s="46" t="str">
        <f>IFERROR(IF((VLOOKUP($A413,'XI-MARKS-DB'!$A$1:$BY$184,61))=0,"",VLOOKUP($A413,'XI-MARKS-DB'!$A$1:$BY$184,61)),"")</f>
        <v/>
      </c>
      <c r="U414" s="46" t="str">
        <f>IFERROR(VLOOKUP($A413,'XI-MARKS-DB'!$A$1:$BY$184,63),"")</f>
        <v/>
      </c>
      <c r="V414" s="103"/>
      <c r="W414" s="103"/>
    </row>
    <row r="415" spans="1:23" x14ac:dyDescent="0.3">
      <c r="A415" s="103" t="str">
        <f>IF(COUNTA('XI-MARKS-DB'!$C$3:$C$277)&gt;A413,A413+1,"")</f>
        <v/>
      </c>
      <c r="B415" s="103" t="str">
        <f>IFERROR(VLOOKUP($A415,'XI-MARKS-DB'!$A$1:$BY$184,3)&amp;" ("&amp;VLOOKUP($A415,'XI-MARKS-DB'!$A$1:$BY$184,2)&amp;")","")</f>
        <v/>
      </c>
      <c r="C415" s="46" t="str">
        <f>IFERROR(VLOOKUP($A415,'XI-MARKS-DB'!$A$1:$BY$184,7),"")</f>
        <v/>
      </c>
      <c r="D415" s="104" t="str">
        <f t="shared" ref="D415" si="410">IF($D416="","",$F$1)</f>
        <v/>
      </c>
      <c r="E415" s="104"/>
      <c r="F415" s="104"/>
      <c r="G415" s="104" t="str">
        <f t="shared" ref="G415" si="411">IF($G416="","",$I$1)</f>
        <v/>
      </c>
      <c r="H415" s="104"/>
      <c r="I415" s="104"/>
      <c r="J415" s="104" t="str">
        <f>IFERROR(VLOOKUP($A415,'XI-MARKS-DB'!$A$1:$BY$184,26),"")</f>
        <v/>
      </c>
      <c r="K415" s="104"/>
      <c r="L415" s="104"/>
      <c r="M415" s="104" t="str">
        <f>IFERROR(VLOOKUP($A415,'XI-MARKS-DB'!$A$1:$BY$184,36),"")</f>
        <v/>
      </c>
      <c r="N415" s="104"/>
      <c r="O415" s="104"/>
      <c r="P415" s="104" t="str">
        <f>IFERROR(VLOOKUP($A415,'XI-MARKS-DB'!$A$1:$BY$184,46),"")</f>
        <v/>
      </c>
      <c r="Q415" s="104"/>
      <c r="R415" s="104"/>
      <c r="S415" s="104" t="str">
        <f>IFERROR(IF((VLOOKUP($A415,'XI-MARKS-DB'!$A$1:$BY$184,56))=0,"",VLOOKUP($A415,'XI-MARKS-DB'!$A$1:$BY$184,56)),"")</f>
        <v/>
      </c>
      <c r="T415" s="104"/>
      <c r="U415" s="104"/>
      <c r="V415" s="103" t="str">
        <f>IFERROR(VLOOKUP($A415,'XI-MARKS-DB'!$A$1:$BY$184,66),"")</f>
        <v/>
      </c>
      <c r="W415" s="103" t="str">
        <f>IFERROR(VLOOKUP($A415,'XI-MARKS-DB'!$A$1:$BY$184,69),"")</f>
        <v/>
      </c>
    </row>
    <row r="416" spans="1:23" x14ac:dyDescent="0.3">
      <c r="A416" s="103"/>
      <c r="B416" s="103"/>
      <c r="C416" s="46" t="str">
        <f>IFERROR(VLOOKUP($A415,'XI-MARKS-DB'!$A$1:$BY$184,4),"")</f>
        <v/>
      </c>
      <c r="D416" s="46" t="str">
        <f>IFERROR(VLOOKUP($A415,'XI-MARKS-DB'!$A$1:$BY$184,10),"")</f>
        <v/>
      </c>
      <c r="E416" s="46" t="str">
        <f>IFERROR(VLOOKUP($A415,'XI-MARKS-DB'!$A$1:$BY$184,12),"")</f>
        <v/>
      </c>
      <c r="F416" s="46" t="str">
        <f>IFERROR(VLOOKUP($A415,'XI-MARKS-DB'!$A$1:$BY$184,14),"")</f>
        <v/>
      </c>
      <c r="G416" s="46" t="str">
        <f>IFERROR(VLOOKUP($A415,'XI-MARKS-DB'!$A$1:$BY$184,19),"")</f>
        <v/>
      </c>
      <c r="H416" s="46" t="str">
        <f>IFERROR(VLOOKUP($A415,'XI-MARKS-DB'!$A$1:$BY$184,21),"")</f>
        <v/>
      </c>
      <c r="I416" s="46" t="str">
        <f>IFERROR(VLOOKUP($A415,'XI-MARKS-DB'!$A$1:$BY$184,23),"")</f>
        <v/>
      </c>
      <c r="J416" s="46" t="str">
        <f>IFERROR(VLOOKUP($A415,'XI-MARKS-DB'!$A$1:$BY$184,29),"")</f>
        <v/>
      </c>
      <c r="K416" s="46" t="str">
        <f>IFERROR(VLOOKUP($A415,'XI-MARKS-DB'!$A$1:$BY$184,31),"")</f>
        <v/>
      </c>
      <c r="L416" s="46" t="str">
        <f>IFERROR(VLOOKUP($A415,'XI-MARKS-DB'!$A$1:$BY$184,33),"")</f>
        <v/>
      </c>
      <c r="M416" s="46" t="str">
        <f>IFERROR(VLOOKUP($A415,'XI-MARKS-DB'!$A$1:$BY$184,39),"")</f>
        <v/>
      </c>
      <c r="N416" s="46" t="str">
        <f>IFERROR(VLOOKUP($A415,'XI-MARKS-DB'!$A$1:$BY$184,41),"")</f>
        <v/>
      </c>
      <c r="O416" s="46" t="str">
        <f>IFERROR(VLOOKUP($A415,'XI-MARKS-DB'!$A$1:$BY$184,43),"")</f>
        <v/>
      </c>
      <c r="P416" s="46" t="str">
        <f>IFERROR(VLOOKUP($A415,'XI-MARKS-DB'!$A$1:$BY$184,49),"")</f>
        <v/>
      </c>
      <c r="Q416" s="46" t="str">
        <f>IFERROR(VLOOKUP($A415,'XI-MARKS-DB'!$A$1:$BY$184,51),"")</f>
        <v/>
      </c>
      <c r="R416" s="46" t="str">
        <f>IFERROR(VLOOKUP($A415,'XI-MARKS-DB'!$A$1:$BY$184,53),"")</f>
        <v/>
      </c>
      <c r="S416" s="46" t="str">
        <f>IFERROR(IF((VLOOKUP($A415,'XI-MARKS-DB'!$A$1:$BY$184,59))=0,"",VLOOKUP($A415,'XI-MARKS-DB'!$A$1:$BY$184,59)),"")</f>
        <v/>
      </c>
      <c r="T416" s="46" t="str">
        <f>IFERROR(IF((VLOOKUP($A415,'XI-MARKS-DB'!$A$1:$BY$184,61))=0,"",VLOOKUP($A415,'XI-MARKS-DB'!$A$1:$BY$184,61)),"")</f>
        <v/>
      </c>
      <c r="U416" s="46" t="str">
        <f>IFERROR(VLOOKUP($A415,'XI-MARKS-DB'!$A$1:$BY$184,63),"")</f>
        <v/>
      </c>
      <c r="V416" s="103"/>
      <c r="W416" s="103"/>
    </row>
    <row r="417" spans="1:23" x14ac:dyDescent="0.3">
      <c r="A417" s="103" t="str">
        <f>IF(COUNTA('XI-MARKS-DB'!$C$3:$C$277)&gt;A415,A415+1,"")</f>
        <v/>
      </c>
      <c r="B417" s="103" t="str">
        <f>IFERROR(VLOOKUP($A417,'XI-MARKS-DB'!$A$1:$BY$184,3)&amp;" ("&amp;VLOOKUP($A417,'XI-MARKS-DB'!$A$1:$BY$184,2)&amp;")","")</f>
        <v/>
      </c>
      <c r="C417" s="46" t="str">
        <f>IFERROR(VLOOKUP($A417,'XI-MARKS-DB'!$A$1:$BY$184,7),"")</f>
        <v/>
      </c>
      <c r="D417" s="104" t="str">
        <f t="shared" ref="D417" si="412">IF($D418="","",$F$1)</f>
        <v/>
      </c>
      <c r="E417" s="104"/>
      <c r="F417" s="104"/>
      <c r="G417" s="104" t="str">
        <f t="shared" ref="G417" si="413">IF($G418="","",$I$1)</f>
        <v/>
      </c>
      <c r="H417" s="104"/>
      <c r="I417" s="104"/>
      <c r="J417" s="104" t="str">
        <f>IFERROR(VLOOKUP($A417,'XI-MARKS-DB'!$A$1:$BY$184,26),"")</f>
        <v/>
      </c>
      <c r="K417" s="104"/>
      <c r="L417" s="104"/>
      <c r="M417" s="104" t="str">
        <f>IFERROR(VLOOKUP($A417,'XI-MARKS-DB'!$A$1:$BY$184,36),"")</f>
        <v/>
      </c>
      <c r="N417" s="104"/>
      <c r="O417" s="104"/>
      <c r="P417" s="104" t="str">
        <f>IFERROR(VLOOKUP($A417,'XI-MARKS-DB'!$A$1:$BY$184,46),"")</f>
        <v/>
      </c>
      <c r="Q417" s="104"/>
      <c r="R417" s="104"/>
      <c r="S417" s="104" t="str">
        <f>IFERROR(IF((VLOOKUP($A417,'XI-MARKS-DB'!$A$1:$BY$184,56))=0,"",VLOOKUP($A417,'XI-MARKS-DB'!$A$1:$BY$184,56)),"")</f>
        <v/>
      </c>
      <c r="T417" s="104"/>
      <c r="U417" s="104"/>
      <c r="V417" s="103" t="str">
        <f>IFERROR(VLOOKUP($A417,'XI-MARKS-DB'!$A$1:$BY$184,66),"")</f>
        <v/>
      </c>
      <c r="W417" s="103" t="str">
        <f>IFERROR(VLOOKUP($A417,'XI-MARKS-DB'!$A$1:$BY$184,69),"")</f>
        <v/>
      </c>
    </row>
    <row r="418" spans="1:23" x14ac:dyDescent="0.3">
      <c r="A418" s="103"/>
      <c r="B418" s="103"/>
      <c r="C418" s="46" t="str">
        <f>IFERROR(VLOOKUP($A417,'XI-MARKS-DB'!$A$1:$BY$184,4),"")</f>
        <v/>
      </c>
      <c r="D418" s="46" t="str">
        <f>IFERROR(VLOOKUP($A417,'XI-MARKS-DB'!$A$1:$BY$184,10),"")</f>
        <v/>
      </c>
      <c r="E418" s="46" t="str">
        <f>IFERROR(VLOOKUP($A417,'XI-MARKS-DB'!$A$1:$BY$184,12),"")</f>
        <v/>
      </c>
      <c r="F418" s="46" t="str">
        <f>IFERROR(VLOOKUP($A417,'XI-MARKS-DB'!$A$1:$BY$184,14),"")</f>
        <v/>
      </c>
      <c r="G418" s="46" t="str">
        <f>IFERROR(VLOOKUP($A417,'XI-MARKS-DB'!$A$1:$BY$184,19),"")</f>
        <v/>
      </c>
      <c r="H418" s="46" t="str">
        <f>IFERROR(VLOOKUP($A417,'XI-MARKS-DB'!$A$1:$BY$184,21),"")</f>
        <v/>
      </c>
      <c r="I418" s="46" t="str">
        <f>IFERROR(VLOOKUP($A417,'XI-MARKS-DB'!$A$1:$BY$184,23),"")</f>
        <v/>
      </c>
      <c r="J418" s="46" t="str">
        <f>IFERROR(VLOOKUP($A417,'XI-MARKS-DB'!$A$1:$BY$184,29),"")</f>
        <v/>
      </c>
      <c r="K418" s="46" t="str">
        <f>IFERROR(VLOOKUP($A417,'XI-MARKS-DB'!$A$1:$BY$184,31),"")</f>
        <v/>
      </c>
      <c r="L418" s="46" t="str">
        <f>IFERROR(VLOOKUP($A417,'XI-MARKS-DB'!$A$1:$BY$184,33),"")</f>
        <v/>
      </c>
      <c r="M418" s="46" t="str">
        <f>IFERROR(VLOOKUP($A417,'XI-MARKS-DB'!$A$1:$BY$184,39),"")</f>
        <v/>
      </c>
      <c r="N418" s="46" t="str">
        <f>IFERROR(VLOOKUP($A417,'XI-MARKS-DB'!$A$1:$BY$184,41),"")</f>
        <v/>
      </c>
      <c r="O418" s="46" t="str">
        <f>IFERROR(VLOOKUP($A417,'XI-MARKS-DB'!$A$1:$BY$184,43),"")</f>
        <v/>
      </c>
      <c r="P418" s="46" t="str">
        <f>IFERROR(VLOOKUP($A417,'XI-MARKS-DB'!$A$1:$BY$184,49),"")</f>
        <v/>
      </c>
      <c r="Q418" s="46" t="str">
        <f>IFERROR(VLOOKUP($A417,'XI-MARKS-DB'!$A$1:$BY$184,51),"")</f>
        <v/>
      </c>
      <c r="R418" s="46" t="str">
        <f>IFERROR(VLOOKUP($A417,'XI-MARKS-DB'!$A$1:$BY$184,53),"")</f>
        <v/>
      </c>
      <c r="S418" s="46" t="str">
        <f>IFERROR(IF((VLOOKUP($A417,'XI-MARKS-DB'!$A$1:$BY$184,59))=0,"",VLOOKUP($A417,'XI-MARKS-DB'!$A$1:$BY$184,59)),"")</f>
        <v/>
      </c>
      <c r="T418" s="46" t="str">
        <f>IFERROR(IF((VLOOKUP($A417,'XI-MARKS-DB'!$A$1:$BY$184,61))=0,"",VLOOKUP($A417,'XI-MARKS-DB'!$A$1:$BY$184,61)),"")</f>
        <v/>
      </c>
      <c r="U418" s="46" t="str">
        <f>IFERROR(VLOOKUP($A417,'XI-MARKS-DB'!$A$1:$BY$184,63),"")</f>
        <v/>
      </c>
      <c r="V418" s="103"/>
      <c r="W418" s="103"/>
    </row>
    <row r="419" spans="1:23" x14ac:dyDescent="0.3">
      <c r="A419" s="103" t="str">
        <f>IF(COUNTA('XI-MARKS-DB'!$C$3:$C$277)&gt;A417,A417+1,"")</f>
        <v/>
      </c>
      <c r="B419" s="103" t="str">
        <f>IFERROR(VLOOKUP($A419,'XI-MARKS-DB'!$A$1:$BY$184,3)&amp;" ("&amp;VLOOKUP($A419,'XI-MARKS-DB'!$A$1:$BY$184,2)&amp;")","")</f>
        <v/>
      </c>
      <c r="C419" s="46" t="str">
        <f>IFERROR(VLOOKUP($A419,'XI-MARKS-DB'!$A$1:$BY$184,7),"")</f>
        <v/>
      </c>
      <c r="D419" s="104" t="str">
        <f t="shared" ref="D419" si="414">IF($D420="","",$F$1)</f>
        <v/>
      </c>
      <c r="E419" s="104"/>
      <c r="F419" s="104"/>
      <c r="G419" s="104" t="str">
        <f t="shared" ref="G419" si="415">IF($G420="","",$I$1)</f>
        <v/>
      </c>
      <c r="H419" s="104"/>
      <c r="I419" s="104"/>
      <c r="J419" s="104" t="str">
        <f>IFERROR(VLOOKUP($A419,'XI-MARKS-DB'!$A$1:$BY$184,26),"")</f>
        <v/>
      </c>
      <c r="K419" s="104"/>
      <c r="L419" s="104"/>
      <c r="M419" s="104" t="str">
        <f>IFERROR(VLOOKUP($A419,'XI-MARKS-DB'!$A$1:$BY$184,36),"")</f>
        <v/>
      </c>
      <c r="N419" s="104"/>
      <c r="O419" s="104"/>
      <c r="P419" s="104" t="str">
        <f>IFERROR(VLOOKUP($A419,'XI-MARKS-DB'!$A$1:$BY$184,46),"")</f>
        <v/>
      </c>
      <c r="Q419" s="104"/>
      <c r="R419" s="104"/>
      <c r="S419" s="104" t="str">
        <f>IFERROR(IF((VLOOKUP($A419,'XI-MARKS-DB'!$A$1:$BY$184,56))=0,"",VLOOKUP($A419,'XI-MARKS-DB'!$A$1:$BY$184,56)),"")</f>
        <v/>
      </c>
      <c r="T419" s="104"/>
      <c r="U419" s="104"/>
      <c r="V419" s="103" t="str">
        <f>IFERROR(VLOOKUP($A419,'XI-MARKS-DB'!$A$1:$BY$184,66),"")</f>
        <v/>
      </c>
      <c r="W419" s="103" t="str">
        <f>IFERROR(VLOOKUP($A419,'XI-MARKS-DB'!$A$1:$BY$184,69),"")</f>
        <v/>
      </c>
    </row>
    <row r="420" spans="1:23" x14ac:dyDescent="0.3">
      <c r="A420" s="103"/>
      <c r="B420" s="103"/>
      <c r="C420" s="46" t="str">
        <f>IFERROR(VLOOKUP($A419,'XI-MARKS-DB'!$A$1:$BY$184,4),"")</f>
        <v/>
      </c>
      <c r="D420" s="46" t="str">
        <f>IFERROR(VLOOKUP($A419,'XI-MARKS-DB'!$A$1:$BY$184,10),"")</f>
        <v/>
      </c>
      <c r="E420" s="46" t="str">
        <f>IFERROR(VLOOKUP($A419,'XI-MARKS-DB'!$A$1:$BY$184,12),"")</f>
        <v/>
      </c>
      <c r="F420" s="46" t="str">
        <f>IFERROR(VLOOKUP($A419,'XI-MARKS-DB'!$A$1:$BY$184,14),"")</f>
        <v/>
      </c>
      <c r="G420" s="46" t="str">
        <f>IFERROR(VLOOKUP($A419,'XI-MARKS-DB'!$A$1:$BY$184,19),"")</f>
        <v/>
      </c>
      <c r="H420" s="46" t="str">
        <f>IFERROR(VLOOKUP($A419,'XI-MARKS-DB'!$A$1:$BY$184,21),"")</f>
        <v/>
      </c>
      <c r="I420" s="46" t="str">
        <f>IFERROR(VLOOKUP($A419,'XI-MARKS-DB'!$A$1:$BY$184,23),"")</f>
        <v/>
      </c>
      <c r="J420" s="46" t="str">
        <f>IFERROR(VLOOKUP($A419,'XI-MARKS-DB'!$A$1:$BY$184,29),"")</f>
        <v/>
      </c>
      <c r="K420" s="46" t="str">
        <f>IFERROR(VLOOKUP($A419,'XI-MARKS-DB'!$A$1:$BY$184,31),"")</f>
        <v/>
      </c>
      <c r="L420" s="46" t="str">
        <f>IFERROR(VLOOKUP($A419,'XI-MARKS-DB'!$A$1:$BY$184,33),"")</f>
        <v/>
      </c>
      <c r="M420" s="46" t="str">
        <f>IFERROR(VLOOKUP($A419,'XI-MARKS-DB'!$A$1:$BY$184,39),"")</f>
        <v/>
      </c>
      <c r="N420" s="46" t="str">
        <f>IFERROR(VLOOKUP($A419,'XI-MARKS-DB'!$A$1:$BY$184,41),"")</f>
        <v/>
      </c>
      <c r="O420" s="46" t="str">
        <f>IFERROR(VLOOKUP($A419,'XI-MARKS-DB'!$A$1:$BY$184,43),"")</f>
        <v/>
      </c>
      <c r="P420" s="46" t="str">
        <f>IFERROR(VLOOKUP($A419,'XI-MARKS-DB'!$A$1:$BY$184,49),"")</f>
        <v/>
      </c>
      <c r="Q420" s="46" t="str">
        <f>IFERROR(VLOOKUP($A419,'XI-MARKS-DB'!$A$1:$BY$184,51),"")</f>
        <v/>
      </c>
      <c r="R420" s="46" t="str">
        <f>IFERROR(VLOOKUP($A419,'XI-MARKS-DB'!$A$1:$BY$184,53),"")</f>
        <v/>
      </c>
      <c r="S420" s="46" t="str">
        <f>IFERROR(IF((VLOOKUP($A419,'XI-MARKS-DB'!$A$1:$BY$184,59))=0,"",VLOOKUP($A419,'XI-MARKS-DB'!$A$1:$BY$184,59)),"")</f>
        <v/>
      </c>
      <c r="T420" s="46" t="str">
        <f>IFERROR(IF((VLOOKUP($A419,'XI-MARKS-DB'!$A$1:$BY$184,61))=0,"",VLOOKUP($A419,'XI-MARKS-DB'!$A$1:$BY$184,61)),"")</f>
        <v/>
      </c>
      <c r="U420" s="46" t="str">
        <f>IFERROR(VLOOKUP($A419,'XI-MARKS-DB'!$A$1:$BY$184,63),"")</f>
        <v/>
      </c>
      <c r="V420" s="103"/>
      <c r="W420" s="103"/>
    </row>
    <row r="421" spans="1:23" x14ac:dyDescent="0.3">
      <c r="A421" s="103" t="str">
        <f>IF(COUNTA('XI-MARKS-DB'!$C$3:$C$277)&gt;A419,A419+1,"")</f>
        <v/>
      </c>
      <c r="B421" s="103" t="str">
        <f>IFERROR(VLOOKUP($A421,'XI-MARKS-DB'!$A$1:$BY$184,3)&amp;" ("&amp;VLOOKUP($A421,'XI-MARKS-DB'!$A$1:$BY$184,2)&amp;")","")</f>
        <v/>
      </c>
      <c r="C421" s="46" t="str">
        <f>IFERROR(VLOOKUP($A421,'XI-MARKS-DB'!$A$1:$BY$184,7),"")</f>
        <v/>
      </c>
      <c r="D421" s="104" t="str">
        <f t="shared" ref="D421" si="416">IF($D422="","",$F$1)</f>
        <v/>
      </c>
      <c r="E421" s="104"/>
      <c r="F421" s="104"/>
      <c r="G421" s="104" t="str">
        <f t="shared" ref="G421" si="417">IF($G422="","",$I$1)</f>
        <v/>
      </c>
      <c r="H421" s="104"/>
      <c r="I421" s="104"/>
      <c r="J421" s="104" t="str">
        <f>IFERROR(VLOOKUP($A421,'XI-MARKS-DB'!$A$1:$BY$184,26),"")</f>
        <v/>
      </c>
      <c r="K421" s="104"/>
      <c r="L421" s="104"/>
      <c r="M421" s="104" t="str">
        <f>IFERROR(VLOOKUP($A421,'XI-MARKS-DB'!$A$1:$BY$184,36),"")</f>
        <v/>
      </c>
      <c r="N421" s="104"/>
      <c r="O421" s="104"/>
      <c r="P421" s="104" t="str">
        <f>IFERROR(VLOOKUP($A421,'XI-MARKS-DB'!$A$1:$BY$184,46),"")</f>
        <v/>
      </c>
      <c r="Q421" s="104"/>
      <c r="R421" s="104"/>
      <c r="S421" s="104" t="str">
        <f>IFERROR(IF((VLOOKUP($A421,'XI-MARKS-DB'!$A$1:$BY$184,56))=0,"",VLOOKUP($A421,'XI-MARKS-DB'!$A$1:$BY$184,56)),"")</f>
        <v/>
      </c>
      <c r="T421" s="104"/>
      <c r="U421" s="104"/>
      <c r="V421" s="103" t="str">
        <f>IFERROR(VLOOKUP($A421,'XI-MARKS-DB'!$A$1:$BY$184,66),"")</f>
        <v/>
      </c>
      <c r="W421" s="103" t="str">
        <f>IFERROR(VLOOKUP($A421,'XI-MARKS-DB'!$A$1:$BY$184,69),"")</f>
        <v/>
      </c>
    </row>
    <row r="422" spans="1:23" x14ac:dyDescent="0.3">
      <c r="A422" s="103"/>
      <c r="B422" s="103"/>
      <c r="C422" s="46" t="str">
        <f>IFERROR(VLOOKUP($A421,'XI-MARKS-DB'!$A$1:$BY$184,4),"")</f>
        <v/>
      </c>
      <c r="D422" s="46" t="str">
        <f>IFERROR(VLOOKUP($A421,'XI-MARKS-DB'!$A$1:$BY$184,10),"")</f>
        <v/>
      </c>
      <c r="E422" s="46" t="str">
        <f>IFERROR(VLOOKUP($A421,'XI-MARKS-DB'!$A$1:$BY$184,12),"")</f>
        <v/>
      </c>
      <c r="F422" s="46" t="str">
        <f>IFERROR(VLOOKUP($A421,'XI-MARKS-DB'!$A$1:$BY$184,14),"")</f>
        <v/>
      </c>
      <c r="G422" s="46" t="str">
        <f>IFERROR(VLOOKUP($A421,'XI-MARKS-DB'!$A$1:$BY$184,19),"")</f>
        <v/>
      </c>
      <c r="H422" s="46" t="str">
        <f>IFERROR(VLOOKUP($A421,'XI-MARKS-DB'!$A$1:$BY$184,21),"")</f>
        <v/>
      </c>
      <c r="I422" s="46" t="str">
        <f>IFERROR(VLOOKUP($A421,'XI-MARKS-DB'!$A$1:$BY$184,23),"")</f>
        <v/>
      </c>
      <c r="J422" s="46" t="str">
        <f>IFERROR(VLOOKUP($A421,'XI-MARKS-DB'!$A$1:$BY$184,29),"")</f>
        <v/>
      </c>
      <c r="K422" s="46" t="str">
        <f>IFERROR(VLOOKUP($A421,'XI-MARKS-DB'!$A$1:$BY$184,31),"")</f>
        <v/>
      </c>
      <c r="L422" s="46" t="str">
        <f>IFERROR(VLOOKUP($A421,'XI-MARKS-DB'!$A$1:$BY$184,33),"")</f>
        <v/>
      </c>
      <c r="M422" s="46" t="str">
        <f>IFERROR(VLOOKUP($A421,'XI-MARKS-DB'!$A$1:$BY$184,39),"")</f>
        <v/>
      </c>
      <c r="N422" s="46" t="str">
        <f>IFERROR(VLOOKUP($A421,'XI-MARKS-DB'!$A$1:$BY$184,41),"")</f>
        <v/>
      </c>
      <c r="O422" s="46" t="str">
        <f>IFERROR(VLOOKUP($A421,'XI-MARKS-DB'!$A$1:$BY$184,43),"")</f>
        <v/>
      </c>
      <c r="P422" s="46" t="str">
        <f>IFERROR(VLOOKUP($A421,'XI-MARKS-DB'!$A$1:$BY$184,49),"")</f>
        <v/>
      </c>
      <c r="Q422" s="46" t="str">
        <f>IFERROR(VLOOKUP($A421,'XI-MARKS-DB'!$A$1:$BY$184,51),"")</f>
        <v/>
      </c>
      <c r="R422" s="46" t="str">
        <f>IFERROR(VLOOKUP($A421,'XI-MARKS-DB'!$A$1:$BY$184,53),"")</f>
        <v/>
      </c>
      <c r="S422" s="46" t="str">
        <f>IFERROR(IF((VLOOKUP($A421,'XI-MARKS-DB'!$A$1:$BY$184,59))=0,"",VLOOKUP($A421,'XI-MARKS-DB'!$A$1:$BY$184,59)),"")</f>
        <v/>
      </c>
      <c r="T422" s="46" t="str">
        <f>IFERROR(IF((VLOOKUP($A421,'XI-MARKS-DB'!$A$1:$BY$184,61))=0,"",VLOOKUP($A421,'XI-MARKS-DB'!$A$1:$BY$184,61)),"")</f>
        <v/>
      </c>
      <c r="U422" s="46" t="str">
        <f>IFERROR(VLOOKUP($A421,'XI-MARKS-DB'!$A$1:$BY$184,63),"")</f>
        <v/>
      </c>
      <c r="V422" s="103"/>
      <c r="W422" s="103"/>
    </row>
    <row r="423" spans="1:23" x14ac:dyDescent="0.3">
      <c r="A423" s="103" t="str">
        <f>IF(COUNTA('XI-MARKS-DB'!$C$3:$C$277)&gt;A421,A421+1,"")</f>
        <v/>
      </c>
      <c r="B423" s="103" t="str">
        <f>IFERROR(VLOOKUP($A423,'XI-MARKS-DB'!$A$1:$BY$184,3)&amp;" ("&amp;VLOOKUP($A423,'XI-MARKS-DB'!$A$1:$BY$184,2)&amp;")","")</f>
        <v/>
      </c>
      <c r="C423" s="46" t="str">
        <f>IFERROR(VLOOKUP($A423,'XI-MARKS-DB'!$A$1:$BY$184,7),"")</f>
        <v/>
      </c>
      <c r="D423" s="104" t="str">
        <f t="shared" ref="D423" si="418">IF($D424="","",$F$1)</f>
        <v/>
      </c>
      <c r="E423" s="104"/>
      <c r="F423" s="104"/>
      <c r="G423" s="104" t="str">
        <f t="shared" ref="G423" si="419">IF($G424="","",$I$1)</f>
        <v/>
      </c>
      <c r="H423" s="104"/>
      <c r="I423" s="104"/>
      <c r="J423" s="104" t="str">
        <f>IFERROR(VLOOKUP($A423,'XI-MARKS-DB'!$A$1:$BY$184,26),"")</f>
        <v/>
      </c>
      <c r="K423" s="104"/>
      <c r="L423" s="104"/>
      <c r="M423" s="104" t="str">
        <f>IFERROR(VLOOKUP($A423,'XI-MARKS-DB'!$A$1:$BY$184,36),"")</f>
        <v/>
      </c>
      <c r="N423" s="104"/>
      <c r="O423" s="104"/>
      <c r="P423" s="104" t="str">
        <f>IFERROR(VLOOKUP($A423,'XI-MARKS-DB'!$A$1:$BY$184,46),"")</f>
        <v/>
      </c>
      <c r="Q423" s="104"/>
      <c r="R423" s="104"/>
      <c r="S423" s="104" t="str">
        <f>IFERROR(IF((VLOOKUP($A423,'XI-MARKS-DB'!$A$1:$BY$184,56))=0,"",VLOOKUP($A423,'XI-MARKS-DB'!$A$1:$BY$184,56)),"")</f>
        <v/>
      </c>
      <c r="T423" s="104"/>
      <c r="U423" s="104"/>
      <c r="V423" s="103" t="str">
        <f>IFERROR(VLOOKUP($A423,'XI-MARKS-DB'!$A$1:$BY$184,66),"")</f>
        <v/>
      </c>
      <c r="W423" s="103" t="str">
        <f>IFERROR(VLOOKUP($A423,'XI-MARKS-DB'!$A$1:$BY$184,69),"")</f>
        <v/>
      </c>
    </row>
    <row r="424" spans="1:23" x14ac:dyDescent="0.3">
      <c r="A424" s="103"/>
      <c r="B424" s="103"/>
      <c r="C424" s="46" t="str">
        <f>IFERROR(VLOOKUP($A423,'XI-MARKS-DB'!$A$1:$BY$184,4),"")</f>
        <v/>
      </c>
      <c r="D424" s="46" t="str">
        <f>IFERROR(VLOOKUP($A423,'XI-MARKS-DB'!$A$1:$BY$184,10),"")</f>
        <v/>
      </c>
      <c r="E424" s="46" t="str">
        <f>IFERROR(VLOOKUP($A423,'XI-MARKS-DB'!$A$1:$BY$184,12),"")</f>
        <v/>
      </c>
      <c r="F424" s="46" t="str">
        <f>IFERROR(VLOOKUP($A423,'XI-MARKS-DB'!$A$1:$BY$184,14),"")</f>
        <v/>
      </c>
      <c r="G424" s="46" t="str">
        <f>IFERROR(VLOOKUP($A423,'XI-MARKS-DB'!$A$1:$BY$184,19),"")</f>
        <v/>
      </c>
      <c r="H424" s="46" t="str">
        <f>IFERROR(VLOOKUP($A423,'XI-MARKS-DB'!$A$1:$BY$184,21),"")</f>
        <v/>
      </c>
      <c r="I424" s="46" t="str">
        <f>IFERROR(VLOOKUP($A423,'XI-MARKS-DB'!$A$1:$BY$184,23),"")</f>
        <v/>
      </c>
      <c r="J424" s="46" t="str">
        <f>IFERROR(VLOOKUP($A423,'XI-MARKS-DB'!$A$1:$BY$184,29),"")</f>
        <v/>
      </c>
      <c r="K424" s="46" t="str">
        <f>IFERROR(VLOOKUP($A423,'XI-MARKS-DB'!$A$1:$BY$184,31),"")</f>
        <v/>
      </c>
      <c r="L424" s="46" t="str">
        <f>IFERROR(VLOOKUP($A423,'XI-MARKS-DB'!$A$1:$BY$184,33),"")</f>
        <v/>
      </c>
      <c r="M424" s="46" t="str">
        <f>IFERROR(VLOOKUP($A423,'XI-MARKS-DB'!$A$1:$BY$184,39),"")</f>
        <v/>
      </c>
      <c r="N424" s="46" t="str">
        <f>IFERROR(VLOOKUP($A423,'XI-MARKS-DB'!$A$1:$BY$184,41),"")</f>
        <v/>
      </c>
      <c r="O424" s="46" t="str">
        <f>IFERROR(VLOOKUP($A423,'XI-MARKS-DB'!$A$1:$BY$184,43),"")</f>
        <v/>
      </c>
      <c r="P424" s="46" t="str">
        <f>IFERROR(VLOOKUP($A423,'XI-MARKS-DB'!$A$1:$BY$184,49),"")</f>
        <v/>
      </c>
      <c r="Q424" s="46" t="str">
        <f>IFERROR(VLOOKUP($A423,'XI-MARKS-DB'!$A$1:$BY$184,51),"")</f>
        <v/>
      </c>
      <c r="R424" s="46" t="str">
        <f>IFERROR(VLOOKUP($A423,'XI-MARKS-DB'!$A$1:$BY$184,53),"")</f>
        <v/>
      </c>
      <c r="S424" s="46" t="str">
        <f>IFERROR(IF((VLOOKUP($A423,'XI-MARKS-DB'!$A$1:$BY$184,59))=0,"",VLOOKUP($A423,'XI-MARKS-DB'!$A$1:$BY$184,59)),"")</f>
        <v/>
      </c>
      <c r="T424" s="46" t="str">
        <f>IFERROR(IF((VLOOKUP($A423,'XI-MARKS-DB'!$A$1:$BY$184,61))=0,"",VLOOKUP($A423,'XI-MARKS-DB'!$A$1:$BY$184,61)),"")</f>
        <v/>
      </c>
      <c r="U424" s="46" t="str">
        <f>IFERROR(VLOOKUP($A423,'XI-MARKS-DB'!$A$1:$BY$184,63),"")</f>
        <v/>
      </c>
      <c r="V424" s="103"/>
      <c r="W424" s="103"/>
    </row>
    <row r="425" spans="1:23" x14ac:dyDescent="0.3">
      <c r="A425" s="103" t="str">
        <f>IF(COUNTA('XI-MARKS-DB'!$C$3:$C$277)&gt;A423,A423+1,"")</f>
        <v/>
      </c>
      <c r="B425" s="103" t="str">
        <f>IFERROR(VLOOKUP($A425,'XI-MARKS-DB'!$A$1:$BY$184,3)&amp;" ("&amp;VLOOKUP($A425,'XI-MARKS-DB'!$A$1:$BY$184,2)&amp;")","")</f>
        <v/>
      </c>
      <c r="C425" s="46" t="str">
        <f>IFERROR(VLOOKUP($A425,'XI-MARKS-DB'!$A$1:$BY$184,7),"")</f>
        <v/>
      </c>
      <c r="D425" s="104" t="str">
        <f t="shared" ref="D425" si="420">IF($D426="","",$F$1)</f>
        <v/>
      </c>
      <c r="E425" s="104"/>
      <c r="F425" s="104"/>
      <c r="G425" s="104" t="str">
        <f t="shared" ref="G425" si="421">IF($G426="","",$I$1)</f>
        <v/>
      </c>
      <c r="H425" s="104"/>
      <c r="I425" s="104"/>
      <c r="J425" s="104" t="str">
        <f>IFERROR(VLOOKUP($A425,'XI-MARKS-DB'!$A$1:$BY$184,26),"")</f>
        <v/>
      </c>
      <c r="K425" s="104"/>
      <c r="L425" s="104"/>
      <c r="M425" s="104" t="str">
        <f>IFERROR(VLOOKUP($A425,'XI-MARKS-DB'!$A$1:$BY$184,36),"")</f>
        <v/>
      </c>
      <c r="N425" s="104"/>
      <c r="O425" s="104"/>
      <c r="P425" s="104" t="str">
        <f>IFERROR(VLOOKUP($A425,'XI-MARKS-DB'!$A$1:$BY$184,46),"")</f>
        <v/>
      </c>
      <c r="Q425" s="104"/>
      <c r="R425" s="104"/>
      <c r="S425" s="104" t="str">
        <f>IFERROR(IF((VLOOKUP($A425,'XI-MARKS-DB'!$A$1:$BY$184,56))=0,"",VLOOKUP($A425,'XI-MARKS-DB'!$A$1:$BY$184,56)),"")</f>
        <v/>
      </c>
      <c r="T425" s="104"/>
      <c r="U425" s="104"/>
      <c r="V425" s="103" t="str">
        <f>IFERROR(VLOOKUP($A425,'XI-MARKS-DB'!$A$1:$BY$184,66),"")</f>
        <v/>
      </c>
      <c r="W425" s="103" t="str">
        <f>IFERROR(VLOOKUP($A425,'XI-MARKS-DB'!$A$1:$BY$184,69),"")</f>
        <v/>
      </c>
    </row>
    <row r="426" spans="1:23" x14ac:dyDescent="0.3">
      <c r="A426" s="103"/>
      <c r="B426" s="103"/>
      <c r="C426" s="46" t="str">
        <f>IFERROR(VLOOKUP($A425,'XI-MARKS-DB'!$A$1:$BY$184,4),"")</f>
        <v/>
      </c>
      <c r="D426" s="46" t="str">
        <f>IFERROR(VLOOKUP($A425,'XI-MARKS-DB'!$A$1:$BY$184,10),"")</f>
        <v/>
      </c>
      <c r="E426" s="46" t="str">
        <f>IFERROR(VLOOKUP($A425,'XI-MARKS-DB'!$A$1:$BY$184,12),"")</f>
        <v/>
      </c>
      <c r="F426" s="46" t="str">
        <f>IFERROR(VLOOKUP($A425,'XI-MARKS-DB'!$A$1:$BY$184,14),"")</f>
        <v/>
      </c>
      <c r="G426" s="46" t="str">
        <f>IFERROR(VLOOKUP($A425,'XI-MARKS-DB'!$A$1:$BY$184,19),"")</f>
        <v/>
      </c>
      <c r="H426" s="46" t="str">
        <f>IFERROR(VLOOKUP($A425,'XI-MARKS-DB'!$A$1:$BY$184,21),"")</f>
        <v/>
      </c>
      <c r="I426" s="46" t="str">
        <f>IFERROR(VLOOKUP($A425,'XI-MARKS-DB'!$A$1:$BY$184,23),"")</f>
        <v/>
      </c>
      <c r="J426" s="46" t="str">
        <f>IFERROR(VLOOKUP($A425,'XI-MARKS-DB'!$A$1:$BY$184,29),"")</f>
        <v/>
      </c>
      <c r="K426" s="46" t="str">
        <f>IFERROR(VLOOKUP($A425,'XI-MARKS-DB'!$A$1:$BY$184,31),"")</f>
        <v/>
      </c>
      <c r="L426" s="46" t="str">
        <f>IFERROR(VLOOKUP($A425,'XI-MARKS-DB'!$A$1:$BY$184,33),"")</f>
        <v/>
      </c>
      <c r="M426" s="46" t="str">
        <f>IFERROR(VLOOKUP($A425,'XI-MARKS-DB'!$A$1:$BY$184,39),"")</f>
        <v/>
      </c>
      <c r="N426" s="46" t="str">
        <f>IFERROR(VLOOKUP($A425,'XI-MARKS-DB'!$A$1:$BY$184,41),"")</f>
        <v/>
      </c>
      <c r="O426" s="46" t="str">
        <f>IFERROR(VLOOKUP($A425,'XI-MARKS-DB'!$A$1:$BY$184,43),"")</f>
        <v/>
      </c>
      <c r="P426" s="46" t="str">
        <f>IFERROR(VLOOKUP($A425,'XI-MARKS-DB'!$A$1:$BY$184,49),"")</f>
        <v/>
      </c>
      <c r="Q426" s="46" t="str">
        <f>IFERROR(VLOOKUP($A425,'XI-MARKS-DB'!$A$1:$BY$184,51),"")</f>
        <v/>
      </c>
      <c r="R426" s="46" t="str">
        <f>IFERROR(VLOOKUP($A425,'XI-MARKS-DB'!$A$1:$BY$184,53),"")</f>
        <v/>
      </c>
      <c r="S426" s="46" t="str">
        <f>IFERROR(IF((VLOOKUP($A425,'XI-MARKS-DB'!$A$1:$BY$184,59))=0,"",VLOOKUP($A425,'XI-MARKS-DB'!$A$1:$BY$184,59)),"")</f>
        <v/>
      </c>
      <c r="T426" s="46" t="str">
        <f>IFERROR(IF((VLOOKUP($A425,'XI-MARKS-DB'!$A$1:$BY$184,61))=0,"",VLOOKUP($A425,'XI-MARKS-DB'!$A$1:$BY$184,61)),"")</f>
        <v/>
      </c>
      <c r="U426" s="46" t="str">
        <f>IFERROR(VLOOKUP($A425,'XI-MARKS-DB'!$A$1:$BY$184,63),"")</f>
        <v/>
      </c>
      <c r="V426" s="103"/>
      <c r="W426" s="103"/>
    </row>
    <row r="427" spans="1:23" x14ac:dyDescent="0.3">
      <c r="A427" s="103" t="str">
        <f>IF(COUNTA('XI-MARKS-DB'!$C$3:$C$277)&gt;A425,A425+1,"")</f>
        <v/>
      </c>
      <c r="B427" s="103" t="str">
        <f>IFERROR(VLOOKUP($A427,'XI-MARKS-DB'!$A$1:$BY$184,3)&amp;" ("&amp;VLOOKUP($A427,'XI-MARKS-DB'!$A$1:$BY$184,2)&amp;")","")</f>
        <v/>
      </c>
      <c r="C427" s="46" t="str">
        <f>IFERROR(VLOOKUP($A427,'XI-MARKS-DB'!$A$1:$BY$184,7),"")</f>
        <v/>
      </c>
      <c r="D427" s="104" t="str">
        <f t="shared" ref="D427" si="422">IF($D428="","",$F$1)</f>
        <v/>
      </c>
      <c r="E427" s="104"/>
      <c r="F427" s="104"/>
      <c r="G427" s="104" t="str">
        <f t="shared" ref="G427" si="423">IF($G428="","",$I$1)</f>
        <v/>
      </c>
      <c r="H427" s="104"/>
      <c r="I427" s="104"/>
      <c r="J427" s="104" t="str">
        <f>IFERROR(VLOOKUP($A427,'XI-MARKS-DB'!$A$1:$BY$184,26),"")</f>
        <v/>
      </c>
      <c r="K427" s="104"/>
      <c r="L427" s="104"/>
      <c r="M427" s="104" t="str">
        <f>IFERROR(VLOOKUP($A427,'XI-MARKS-DB'!$A$1:$BY$184,36),"")</f>
        <v/>
      </c>
      <c r="N427" s="104"/>
      <c r="O427" s="104"/>
      <c r="P427" s="104" t="str">
        <f>IFERROR(VLOOKUP($A427,'XI-MARKS-DB'!$A$1:$BY$184,46),"")</f>
        <v/>
      </c>
      <c r="Q427" s="104"/>
      <c r="R427" s="104"/>
      <c r="S427" s="104" t="str">
        <f>IFERROR(IF((VLOOKUP($A427,'XI-MARKS-DB'!$A$1:$BY$184,56))=0,"",VLOOKUP($A427,'XI-MARKS-DB'!$A$1:$BY$184,56)),"")</f>
        <v/>
      </c>
      <c r="T427" s="104"/>
      <c r="U427" s="104"/>
      <c r="V427" s="103" t="str">
        <f>IFERROR(VLOOKUP($A427,'XI-MARKS-DB'!$A$1:$BY$184,66),"")</f>
        <v/>
      </c>
      <c r="W427" s="103" t="str">
        <f>IFERROR(VLOOKUP($A427,'XI-MARKS-DB'!$A$1:$BY$184,69),"")</f>
        <v/>
      </c>
    </row>
    <row r="428" spans="1:23" x14ac:dyDescent="0.3">
      <c r="A428" s="103"/>
      <c r="B428" s="103"/>
      <c r="C428" s="46" t="str">
        <f>IFERROR(VLOOKUP($A427,'XI-MARKS-DB'!$A$1:$BY$184,4),"")</f>
        <v/>
      </c>
      <c r="D428" s="46" t="str">
        <f>IFERROR(VLOOKUP($A427,'XI-MARKS-DB'!$A$1:$BY$184,10),"")</f>
        <v/>
      </c>
      <c r="E428" s="46" t="str">
        <f>IFERROR(VLOOKUP($A427,'XI-MARKS-DB'!$A$1:$BY$184,12),"")</f>
        <v/>
      </c>
      <c r="F428" s="46" t="str">
        <f>IFERROR(VLOOKUP($A427,'XI-MARKS-DB'!$A$1:$BY$184,14),"")</f>
        <v/>
      </c>
      <c r="G428" s="46" t="str">
        <f>IFERROR(VLOOKUP($A427,'XI-MARKS-DB'!$A$1:$BY$184,19),"")</f>
        <v/>
      </c>
      <c r="H428" s="46" t="str">
        <f>IFERROR(VLOOKUP($A427,'XI-MARKS-DB'!$A$1:$BY$184,21),"")</f>
        <v/>
      </c>
      <c r="I428" s="46" t="str">
        <f>IFERROR(VLOOKUP($A427,'XI-MARKS-DB'!$A$1:$BY$184,23),"")</f>
        <v/>
      </c>
      <c r="J428" s="46" t="str">
        <f>IFERROR(VLOOKUP($A427,'XI-MARKS-DB'!$A$1:$BY$184,29),"")</f>
        <v/>
      </c>
      <c r="K428" s="46" t="str">
        <f>IFERROR(VLOOKUP($A427,'XI-MARKS-DB'!$A$1:$BY$184,31),"")</f>
        <v/>
      </c>
      <c r="L428" s="46" t="str">
        <f>IFERROR(VLOOKUP($A427,'XI-MARKS-DB'!$A$1:$BY$184,33),"")</f>
        <v/>
      </c>
      <c r="M428" s="46" t="str">
        <f>IFERROR(VLOOKUP($A427,'XI-MARKS-DB'!$A$1:$BY$184,39),"")</f>
        <v/>
      </c>
      <c r="N428" s="46" t="str">
        <f>IFERROR(VLOOKUP($A427,'XI-MARKS-DB'!$A$1:$BY$184,41),"")</f>
        <v/>
      </c>
      <c r="O428" s="46" t="str">
        <f>IFERROR(VLOOKUP($A427,'XI-MARKS-DB'!$A$1:$BY$184,43),"")</f>
        <v/>
      </c>
      <c r="P428" s="46" t="str">
        <f>IFERROR(VLOOKUP($A427,'XI-MARKS-DB'!$A$1:$BY$184,49),"")</f>
        <v/>
      </c>
      <c r="Q428" s="46" t="str">
        <f>IFERROR(VLOOKUP($A427,'XI-MARKS-DB'!$A$1:$BY$184,51),"")</f>
        <v/>
      </c>
      <c r="R428" s="46" t="str">
        <f>IFERROR(VLOOKUP($A427,'XI-MARKS-DB'!$A$1:$BY$184,53),"")</f>
        <v/>
      </c>
      <c r="S428" s="46" t="str">
        <f>IFERROR(IF((VLOOKUP($A427,'XI-MARKS-DB'!$A$1:$BY$184,59))=0,"",VLOOKUP($A427,'XI-MARKS-DB'!$A$1:$BY$184,59)),"")</f>
        <v/>
      </c>
      <c r="T428" s="46" t="str">
        <f>IFERROR(IF((VLOOKUP($A427,'XI-MARKS-DB'!$A$1:$BY$184,61))=0,"",VLOOKUP($A427,'XI-MARKS-DB'!$A$1:$BY$184,61)),"")</f>
        <v/>
      </c>
      <c r="U428" s="46" t="str">
        <f>IFERROR(VLOOKUP($A427,'XI-MARKS-DB'!$A$1:$BY$184,63),"")</f>
        <v/>
      </c>
      <c r="V428" s="103"/>
      <c r="W428" s="103"/>
    </row>
    <row r="429" spans="1:23" x14ac:dyDescent="0.3">
      <c r="A429" s="103" t="str">
        <f>IF(COUNTA('XI-MARKS-DB'!$C$3:$C$277)&gt;A427,A427+1,"")</f>
        <v/>
      </c>
      <c r="B429" s="103" t="str">
        <f>IFERROR(VLOOKUP($A429,'XI-MARKS-DB'!$A$1:$BY$184,3)&amp;" ("&amp;VLOOKUP($A429,'XI-MARKS-DB'!$A$1:$BY$184,2)&amp;")","")</f>
        <v/>
      </c>
      <c r="C429" s="46" t="str">
        <f>IFERROR(VLOOKUP($A429,'XI-MARKS-DB'!$A$1:$BY$184,7),"")</f>
        <v/>
      </c>
      <c r="D429" s="104" t="str">
        <f t="shared" ref="D429" si="424">IF($D430="","",$F$1)</f>
        <v/>
      </c>
      <c r="E429" s="104"/>
      <c r="F429" s="104"/>
      <c r="G429" s="104" t="str">
        <f t="shared" ref="G429" si="425">IF($G430="","",$I$1)</f>
        <v/>
      </c>
      <c r="H429" s="104"/>
      <c r="I429" s="104"/>
      <c r="J429" s="104" t="str">
        <f>IFERROR(VLOOKUP($A429,'XI-MARKS-DB'!$A$1:$BY$184,26),"")</f>
        <v/>
      </c>
      <c r="K429" s="104"/>
      <c r="L429" s="104"/>
      <c r="M429" s="104" t="str">
        <f>IFERROR(VLOOKUP($A429,'XI-MARKS-DB'!$A$1:$BY$184,36),"")</f>
        <v/>
      </c>
      <c r="N429" s="104"/>
      <c r="O429" s="104"/>
      <c r="P429" s="104" t="str">
        <f>IFERROR(VLOOKUP($A429,'XI-MARKS-DB'!$A$1:$BY$184,46),"")</f>
        <v/>
      </c>
      <c r="Q429" s="104"/>
      <c r="R429" s="104"/>
      <c r="S429" s="104" t="str">
        <f>IFERROR(IF((VLOOKUP($A429,'XI-MARKS-DB'!$A$1:$BY$184,56))=0,"",VLOOKUP($A429,'XI-MARKS-DB'!$A$1:$BY$184,56)),"")</f>
        <v/>
      </c>
      <c r="T429" s="104"/>
      <c r="U429" s="104"/>
      <c r="V429" s="103" t="str">
        <f>IFERROR(VLOOKUP($A429,'XI-MARKS-DB'!$A$1:$BY$184,66),"")</f>
        <v/>
      </c>
      <c r="W429" s="103" t="str">
        <f>IFERROR(VLOOKUP($A429,'XI-MARKS-DB'!$A$1:$BY$184,69),"")</f>
        <v/>
      </c>
    </row>
    <row r="430" spans="1:23" x14ac:dyDescent="0.3">
      <c r="A430" s="103"/>
      <c r="B430" s="103"/>
      <c r="C430" s="46" t="str">
        <f>IFERROR(VLOOKUP($A429,'XI-MARKS-DB'!$A$1:$BY$184,4),"")</f>
        <v/>
      </c>
      <c r="D430" s="46" t="str">
        <f>IFERROR(VLOOKUP($A429,'XI-MARKS-DB'!$A$1:$BY$184,10),"")</f>
        <v/>
      </c>
      <c r="E430" s="46" t="str">
        <f>IFERROR(VLOOKUP($A429,'XI-MARKS-DB'!$A$1:$BY$184,12),"")</f>
        <v/>
      </c>
      <c r="F430" s="46" t="str">
        <f>IFERROR(VLOOKUP($A429,'XI-MARKS-DB'!$A$1:$BY$184,14),"")</f>
        <v/>
      </c>
      <c r="G430" s="46" t="str">
        <f>IFERROR(VLOOKUP($A429,'XI-MARKS-DB'!$A$1:$BY$184,19),"")</f>
        <v/>
      </c>
      <c r="H430" s="46" t="str">
        <f>IFERROR(VLOOKUP($A429,'XI-MARKS-DB'!$A$1:$BY$184,21),"")</f>
        <v/>
      </c>
      <c r="I430" s="46" t="str">
        <f>IFERROR(VLOOKUP($A429,'XI-MARKS-DB'!$A$1:$BY$184,23),"")</f>
        <v/>
      </c>
      <c r="J430" s="46" t="str">
        <f>IFERROR(VLOOKUP($A429,'XI-MARKS-DB'!$A$1:$BY$184,29),"")</f>
        <v/>
      </c>
      <c r="K430" s="46" t="str">
        <f>IFERROR(VLOOKUP($A429,'XI-MARKS-DB'!$A$1:$BY$184,31),"")</f>
        <v/>
      </c>
      <c r="L430" s="46" t="str">
        <f>IFERROR(VLOOKUP($A429,'XI-MARKS-DB'!$A$1:$BY$184,33),"")</f>
        <v/>
      </c>
      <c r="M430" s="46" t="str">
        <f>IFERROR(VLOOKUP($A429,'XI-MARKS-DB'!$A$1:$BY$184,39),"")</f>
        <v/>
      </c>
      <c r="N430" s="46" t="str">
        <f>IFERROR(VLOOKUP($A429,'XI-MARKS-DB'!$A$1:$BY$184,41),"")</f>
        <v/>
      </c>
      <c r="O430" s="46" t="str">
        <f>IFERROR(VLOOKUP($A429,'XI-MARKS-DB'!$A$1:$BY$184,43),"")</f>
        <v/>
      </c>
      <c r="P430" s="46" t="str">
        <f>IFERROR(VLOOKUP($A429,'XI-MARKS-DB'!$A$1:$BY$184,49),"")</f>
        <v/>
      </c>
      <c r="Q430" s="46" t="str">
        <f>IFERROR(VLOOKUP($A429,'XI-MARKS-DB'!$A$1:$BY$184,51),"")</f>
        <v/>
      </c>
      <c r="R430" s="46" t="str">
        <f>IFERROR(VLOOKUP($A429,'XI-MARKS-DB'!$A$1:$BY$184,53),"")</f>
        <v/>
      </c>
      <c r="S430" s="46" t="str">
        <f>IFERROR(IF((VLOOKUP($A429,'XI-MARKS-DB'!$A$1:$BY$184,59))=0,"",VLOOKUP($A429,'XI-MARKS-DB'!$A$1:$BY$184,59)),"")</f>
        <v/>
      </c>
      <c r="T430" s="46" t="str">
        <f>IFERROR(IF((VLOOKUP($A429,'XI-MARKS-DB'!$A$1:$BY$184,61))=0,"",VLOOKUP($A429,'XI-MARKS-DB'!$A$1:$BY$184,61)),"")</f>
        <v/>
      </c>
      <c r="U430" s="46" t="str">
        <f>IFERROR(VLOOKUP($A429,'XI-MARKS-DB'!$A$1:$BY$184,63),"")</f>
        <v/>
      </c>
      <c r="V430" s="103"/>
      <c r="W430" s="103"/>
    </row>
    <row r="431" spans="1:23" x14ac:dyDescent="0.3">
      <c r="A431" s="103" t="str">
        <f>IF(COUNTA('XI-MARKS-DB'!$C$3:$C$277)&gt;A429,A429+1,"")</f>
        <v/>
      </c>
      <c r="B431" s="103" t="str">
        <f>IFERROR(VLOOKUP($A431,'XI-MARKS-DB'!$A$1:$BY$184,3)&amp;" ("&amp;VLOOKUP($A431,'XI-MARKS-DB'!$A$1:$BY$184,2)&amp;")","")</f>
        <v/>
      </c>
      <c r="C431" s="46" t="str">
        <f>IFERROR(VLOOKUP($A431,'XI-MARKS-DB'!$A$1:$BY$184,7),"")</f>
        <v/>
      </c>
      <c r="D431" s="104" t="str">
        <f t="shared" ref="D431" si="426">IF($D432="","",$F$1)</f>
        <v/>
      </c>
      <c r="E431" s="104"/>
      <c r="F431" s="104"/>
      <c r="G431" s="104" t="str">
        <f t="shared" ref="G431" si="427">IF($G432="","",$I$1)</f>
        <v/>
      </c>
      <c r="H431" s="104"/>
      <c r="I431" s="104"/>
      <c r="J431" s="104" t="str">
        <f>IFERROR(VLOOKUP($A431,'XI-MARKS-DB'!$A$1:$BY$184,26),"")</f>
        <v/>
      </c>
      <c r="K431" s="104"/>
      <c r="L431" s="104"/>
      <c r="M431" s="104" t="str">
        <f>IFERROR(VLOOKUP($A431,'XI-MARKS-DB'!$A$1:$BY$184,36),"")</f>
        <v/>
      </c>
      <c r="N431" s="104"/>
      <c r="O431" s="104"/>
      <c r="P431" s="104" t="str">
        <f>IFERROR(VLOOKUP($A431,'XI-MARKS-DB'!$A$1:$BY$184,46),"")</f>
        <v/>
      </c>
      <c r="Q431" s="104"/>
      <c r="R431" s="104"/>
      <c r="S431" s="104" t="str">
        <f>IFERROR(IF((VLOOKUP($A431,'XI-MARKS-DB'!$A$1:$BY$184,56))=0,"",VLOOKUP($A431,'XI-MARKS-DB'!$A$1:$BY$184,56)),"")</f>
        <v/>
      </c>
      <c r="T431" s="104"/>
      <c r="U431" s="104"/>
      <c r="V431" s="103" t="str">
        <f>IFERROR(VLOOKUP($A431,'XI-MARKS-DB'!$A$1:$BY$184,66),"")</f>
        <v/>
      </c>
      <c r="W431" s="103" t="str">
        <f>IFERROR(VLOOKUP($A431,'XI-MARKS-DB'!$A$1:$BY$184,69),"")</f>
        <v/>
      </c>
    </row>
    <row r="432" spans="1:23" x14ac:dyDescent="0.3">
      <c r="A432" s="103"/>
      <c r="B432" s="103"/>
      <c r="C432" s="46" t="str">
        <f>IFERROR(VLOOKUP($A431,'XI-MARKS-DB'!$A$1:$BY$184,4),"")</f>
        <v/>
      </c>
      <c r="D432" s="46" t="str">
        <f>IFERROR(VLOOKUP($A431,'XI-MARKS-DB'!$A$1:$BY$184,10),"")</f>
        <v/>
      </c>
      <c r="E432" s="46" t="str">
        <f>IFERROR(VLOOKUP($A431,'XI-MARKS-DB'!$A$1:$BY$184,12),"")</f>
        <v/>
      </c>
      <c r="F432" s="46" t="str">
        <f>IFERROR(VLOOKUP($A431,'XI-MARKS-DB'!$A$1:$BY$184,14),"")</f>
        <v/>
      </c>
      <c r="G432" s="46" t="str">
        <f>IFERROR(VLOOKUP($A431,'XI-MARKS-DB'!$A$1:$BY$184,19),"")</f>
        <v/>
      </c>
      <c r="H432" s="46" t="str">
        <f>IFERROR(VLOOKUP($A431,'XI-MARKS-DB'!$A$1:$BY$184,21),"")</f>
        <v/>
      </c>
      <c r="I432" s="46" t="str">
        <f>IFERROR(VLOOKUP($A431,'XI-MARKS-DB'!$A$1:$BY$184,23),"")</f>
        <v/>
      </c>
      <c r="J432" s="46" t="str">
        <f>IFERROR(VLOOKUP($A431,'XI-MARKS-DB'!$A$1:$BY$184,29),"")</f>
        <v/>
      </c>
      <c r="K432" s="46" t="str">
        <f>IFERROR(VLOOKUP($A431,'XI-MARKS-DB'!$A$1:$BY$184,31),"")</f>
        <v/>
      </c>
      <c r="L432" s="46" t="str">
        <f>IFERROR(VLOOKUP($A431,'XI-MARKS-DB'!$A$1:$BY$184,33),"")</f>
        <v/>
      </c>
      <c r="M432" s="46" t="str">
        <f>IFERROR(VLOOKUP($A431,'XI-MARKS-DB'!$A$1:$BY$184,39),"")</f>
        <v/>
      </c>
      <c r="N432" s="46" t="str">
        <f>IFERROR(VLOOKUP($A431,'XI-MARKS-DB'!$A$1:$BY$184,41),"")</f>
        <v/>
      </c>
      <c r="O432" s="46" t="str">
        <f>IFERROR(VLOOKUP($A431,'XI-MARKS-DB'!$A$1:$BY$184,43),"")</f>
        <v/>
      </c>
      <c r="P432" s="46" t="str">
        <f>IFERROR(VLOOKUP($A431,'XI-MARKS-DB'!$A$1:$BY$184,49),"")</f>
        <v/>
      </c>
      <c r="Q432" s="46" t="str">
        <f>IFERROR(VLOOKUP($A431,'XI-MARKS-DB'!$A$1:$BY$184,51),"")</f>
        <v/>
      </c>
      <c r="R432" s="46" t="str">
        <f>IFERROR(VLOOKUP($A431,'XI-MARKS-DB'!$A$1:$BY$184,53),"")</f>
        <v/>
      </c>
      <c r="S432" s="46" t="str">
        <f>IFERROR(IF((VLOOKUP($A431,'XI-MARKS-DB'!$A$1:$BY$184,59))=0,"",VLOOKUP($A431,'XI-MARKS-DB'!$A$1:$BY$184,59)),"")</f>
        <v/>
      </c>
      <c r="T432" s="46" t="str">
        <f>IFERROR(IF((VLOOKUP($A431,'XI-MARKS-DB'!$A$1:$BY$184,61))=0,"",VLOOKUP($A431,'XI-MARKS-DB'!$A$1:$BY$184,61)),"")</f>
        <v/>
      </c>
      <c r="U432" s="46" t="str">
        <f>IFERROR(VLOOKUP($A431,'XI-MARKS-DB'!$A$1:$BY$184,63),"")</f>
        <v/>
      </c>
      <c r="V432" s="103"/>
      <c r="W432" s="103"/>
    </row>
    <row r="433" spans="1:23" x14ac:dyDescent="0.3">
      <c r="A433" s="103" t="str">
        <f>IF(COUNTA('XI-MARKS-DB'!$C$3:$C$277)&gt;A431,A431+1,"")</f>
        <v/>
      </c>
      <c r="B433" s="103" t="str">
        <f>IFERROR(VLOOKUP($A433,'XI-MARKS-DB'!$A$1:$BY$184,3)&amp;" ("&amp;VLOOKUP($A433,'XI-MARKS-DB'!$A$1:$BY$184,2)&amp;")","")</f>
        <v/>
      </c>
      <c r="C433" s="46" t="str">
        <f>IFERROR(VLOOKUP($A433,'XI-MARKS-DB'!$A$1:$BY$184,7),"")</f>
        <v/>
      </c>
      <c r="D433" s="104" t="str">
        <f t="shared" ref="D433" si="428">IF($D434="","",$F$1)</f>
        <v/>
      </c>
      <c r="E433" s="104"/>
      <c r="F433" s="104"/>
      <c r="G433" s="104" t="str">
        <f t="shared" ref="G433" si="429">IF($G434="","",$I$1)</f>
        <v/>
      </c>
      <c r="H433" s="104"/>
      <c r="I433" s="104"/>
      <c r="J433" s="104" t="str">
        <f>IFERROR(VLOOKUP($A433,'XI-MARKS-DB'!$A$1:$BY$184,26),"")</f>
        <v/>
      </c>
      <c r="K433" s="104"/>
      <c r="L433" s="104"/>
      <c r="M433" s="104" t="str">
        <f>IFERROR(VLOOKUP($A433,'XI-MARKS-DB'!$A$1:$BY$184,36),"")</f>
        <v/>
      </c>
      <c r="N433" s="104"/>
      <c r="O433" s="104"/>
      <c r="P433" s="104" t="str">
        <f>IFERROR(VLOOKUP($A433,'XI-MARKS-DB'!$A$1:$BY$184,46),"")</f>
        <v/>
      </c>
      <c r="Q433" s="104"/>
      <c r="R433" s="104"/>
      <c r="S433" s="104" t="str">
        <f>IFERROR(IF((VLOOKUP($A433,'XI-MARKS-DB'!$A$1:$BY$184,56))=0,"",VLOOKUP($A433,'XI-MARKS-DB'!$A$1:$BY$184,56)),"")</f>
        <v/>
      </c>
      <c r="T433" s="104"/>
      <c r="U433" s="104"/>
      <c r="V433" s="103" t="str">
        <f>IFERROR(VLOOKUP($A433,'XI-MARKS-DB'!$A$1:$BY$184,66),"")</f>
        <v/>
      </c>
      <c r="W433" s="103" t="str">
        <f>IFERROR(VLOOKUP($A433,'XI-MARKS-DB'!$A$1:$BY$184,69),"")</f>
        <v/>
      </c>
    </row>
    <row r="434" spans="1:23" x14ac:dyDescent="0.3">
      <c r="A434" s="103"/>
      <c r="B434" s="103"/>
      <c r="C434" s="46" t="str">
        <f>IFERROR(VLOOKUP($A433,'XI-MARKS-DB'!$A$1:$BY$184,4),"")</f>
        <v/>
      </c>
      <c r="D434" s="46" t="str">
        <f>IFERROR(VLOOKUP($A433,'XI-MARKS-DB'!$A$1:$BY$184,10),"")</f>
        <v/>
      </c>
      <c r="E434" s="46" t="str">
        <f>IFERROR(VLOOKUP($A433,'XI-MARKS-DB'!$A$1:$BY$184,12),"")</f>
        <v/>
      </c>
      <c r="F434" s="46" t="str">
        <f>IFERROR(VLOOKUP($A433,'XI-MARKS-DB'!$A$1:$BY$184,14),"")</f>
        <v/>
      </c>
      <c r="G434" s="46" t="str">
        <f>IFERROR(VLOOKUP($A433,'XI-MARKS-DB'!$A$1:$BY$184,19),"")</f>
        <v/>
      </c>
      <c r="H434" s="46" t="str">
        <f>IFERROR(VLOOKUP($A433,'XI-MARKS-DB'!$A$1:$BY$184,21),"")</f>
        <v/>
      </c>
      <c r="I434" s="46" t="str">
        <f>IFERROR(VLOOKUP($A433,'XI-MARKS-DB'!$A$1:$BY$184,23),"")</f>
        <v/>
      </c>
      <c r="J434" s="46" t="str">
        <f>IFERROR(VLOOKUP($A433,'XI-MARKS-DB'!$A$1:$BY$184,29),"")</f>
        <v/>
      </c>
      <c r="K434" s="46" t="str">
        <f>IFERROR(VLOOKUP($A433,'XI-MARKS-DB'!$A$1:$BY$184,31),"")</f>
        <v/>
      </c>
      <c r="L434" s="46" t="str">
        <f>IFERROR(VLOOKUP($A433,'XI-MARKS-DB'!$A$1:$BY$184,33),"")</f>
        <v/>
      </c>
      <c r="M434" s="46" t="str">
        <f>IFERROR(VLOOKUP($A433,'XI-MARKS-DB'!$A$1:$BY$184,39),"")</f>
        <v/>
      </c>
      <c r="N434" s="46" t="str">
        <f>IFERROR(VLOOKUP($A433,'XI-MARKS-DB'!$A$1:$BY$184,41),"")</f>
        <v/>
      </c>
      <c r="O434" s="46" t="str">
        <f>IFERROR(VLOOKUP($A433,'XI-MARKS-DB'!$A$1:$BY$184,43),"")</f>
        <v/>
      </c>
      <c r="P434" s="46" t="str">
        <f>IFERROR(VLOOKUP($A433,'XI-MARKS-DB'!$A$1:$BY$184,49),"")</f>
        <v/>
      </c>
      <c r="Q434" s="46" t="str">
        <f>IFERROR(VLOOKUP($A433,'XI-MARKS-DB'!$A$1:$BY$184,51),"")</f>
        <v/>
      </c>
      <c r="R434" s="46" t="str">
        <f>IFERROR(VLOOKUP($A433,'XI-MARKS-DB'!$A$1:$BY$184,53),"")</f>
        <v/>
      </c>
      <c r="S434" s="46" t="str">
        <f>IFERROR(IF((VLOOKUP($A433,'XI-MARKS-DB'!$A$1:$BY$184,59))=0,"",VLOOKUP($A433,'XI-MARKS-DB'!$A$1:$BY$184,59)),"")</f>
        <v/>
      </c>
      <c r="T434" s="46" t="str">
        <f>IFERROR(IF((VLOOKUP($A433,'XI-MARKS-DB'!$A$1:$BY$184,61))=0,"",VLOOKUP($A433,'XI-MARKS-DB'!$A$1:$BY$184,61)),"")</f>
        <v/>
      </c>
      <c r="U434" s="46" t="str">
        <f>IFERROR(VLOOKUP($A433,'XI-MARKS-DB'!$A$1:$BY$184,63),"")</f>
        <v/>
      </c>
      <c r="V434" s="103"/>
      <c r="W434" s="103"/>
    </row>
    <row r="435" spans="1:23" x14ac:dyDescent="0.3">
      <c r="A435" s="103" t="str">
        <f>IF(COUNTA('XI-MARKS-DB'!$C$3:$C$277)&gt;A433,A433+1,"")</f>
        <v/>
      </c>
      <c r="B435" s="103" t="str">
        <f>IFERROR(VLOOKUP($A435,'XI-MARKS-DB'!$A$1:$BY$184,3)&amp;" ("&amp;VLOOKUP($A435,'XI-MARKS-DB'!$A$1:$BY$184,2)&amp;")","")</f>
        <v/>
      </c>
      <c r="C435" s="46" t="str">
        <f>IFERROR(VLOOKUP($A435,'XI-MARKS-DB'!$A$1:$BY$184,7),"")</f>
        <v/>
      </c>
      <c r="D435" s="104" t="str">
        <f t="shared" ref="D435" si="430">IF($D436="","",$F$1)</f>
        <v/>
      </c>
      <c r="E435" s="104"/>
      <c r="F435" s="104"/>
      <c r="G435" s="104" t="str">
        <f t="shared" ref="G435" si="431">IF($G436="","",$I$1)</f>
        <v/>
      </c>
      <c r="H435" s="104"/>
      <c r="I435" s="104"/>
      <c r="J435" s="104" t="str">
        <f>IFERROR(VLOOKUP($A435,'XI-MARKS-DB'!$A$1:$BY$184,26),"")</f>
        <v/>
      </c>
      <c r="K435" s="104"/>
      <c r="L435" s="104"/>
      <c r="M435" s="104" t="str">
        <f>IFERROR(VLOOKUP($A435,'XI-MARKS-DB'!$A$1:$BY$184,36),"")</f>
        <v/>
      </c>
      <c r="N435" s="104"/>
      <c r="O435" s="104"/>
      <c r="P435" s="104" t="str">
        <f>IFERROR(VLOOKUP($A435,'XI-MARKS-DB'!$A$1:$BY$184,46),"")</f>
        <v/>
      </c>
      <c r="Q435" s="104"/>
      <c r="R435" s="104"/>
      <c r="S435" s="104" t="str">
        <f>IFERROR(IF((VLOOKUP($A435,'XI-MARKS-DB'!$A$1:$BY$184,56))=0,"",VLOOKUP($A435,'XI-MARKS-DB'!$A$1:$BY$184,56)),"")</f>
        <v/>
      </c>
      <c r="T435" s="104"/>
      <c r="U435" s="104"/>
      <c r="V435" s="103" t="str">
        <f>IFERROR(VLOOKUP($A435,'XI-MARKS-DB'!$A$1:$BY$184,66),"")</f>
        <v/>
      </c>
      <c r="W435" s="103" t="str">
        <f>IFERROR(VLOOKUP($A435,'XI-MARKS-DB'!$A$1:$BY$184,69),"")</f>
        <v/>
      </c>
    </row>
    <row r="436" spans="1:23" x14ac:dyDescent="0.3">
      <c r="A436" s="103"/>
      <c r="B436" s="103"/>
      <c r="C436" s="46" t="str">
        <f>IFERROR(VLOOKUP($A435,'XI-MARKS-DB'!$A$1:$BY$184,4),"")</f>
        <v/>
      </c>
      <c r="D436" s="46" t="str">
        <f>IFERROR(VLOOKUP($A435,'XI-MARKS-DB'!$A$1:$BY$184,10),"")</f>
        <v/>
      </c>
      <c r="E436" s="46" t="str">
        <f>IFERROR(VLOOKUP($A435,'XI-MARKS-DB'!$A$1:$BY$184,12),"")</f>
        <v/>
      </c>
      <c r="F436" s="46" t="str">
        <f>IFERROR(VLOOKUP($A435,'XI-MARKS-DB'!$A$1:$BY$184,14),"")</f>
        <v/>
      </c>
      <c r="G436" s="46" t="str">
        <f>IFERROR(VLOOKUP($A435,'XI-MARKS-DB'!$A$1:$BY$184,19),"")</f>
        <v/>
      </c>
      <c r="H436" s="46" t="str">
        <f>IFERROR(VLOOKUP($A435,'XI-MARKS-DB'!$A$1:$BY$184,21),"")</f>
        <v/>
      </c>
      <c r="I436" s="46" t="str">
        <f>IFERROR(VLOOKUP($A435,'XI-MARKS-DB'!$A$1:$BY$184,23),"")</f>
        <v/>
      </c>
      <c r="J436" s="46" t="str">
        <f>IFERROR(VLOOKUP($A435,'XI-MARKS-DB'!$A$1:$BY$184,29),"")</f>
        <v/>
      </c>
      <c r="K436" s="46" t="str">
        <f>IFERROR(VLOOKUP($A435,'XI-MARKS-DB'!$A$1:$BY$184,31),"")</f>
        <v/>
      </c>
      <c r="L436" s="46" t="str">
        <f>IFERROR(VLOOKUP($A435,'XI-MARKS-DB'!$A$1:$BY$184,33),"")</f>
        <v/>
      </c>
      <c r="M436" s="46" t="str">
        <f>IFERROR(VLOOKUP($A435,'XI-MARKS-DB'!$A$1:$BY$184,39),"")</f>
        <v/>
      </c>
      <c r="N436" s="46" t="str">
        <f>IFERROR(VLOOKUP($A435,'XI-MARKS-DB'!$A$1:$BY$184,41),"")</f>
        <v/>
      </c>
      <c r="O436" s="46" t="str">
        <f>IFERROR(VLOOKUP($A435,'XI-MARKS-DB'!$A$1:$BY$184,43),"")</f>
        <v/>
      </c>
      <c r="P436" s="46" t="str">
        <f>IFERROR(VLOOKUP($A435,'XI-MARKS-DB'!$A$1:$BY$184,49),"")</f>
        <v/>
      </c>
      <c r="Q436" s="46" t="str">
        <f>IFERROR(VLOOKUP($A435,'XI-MARKS-DB'!$A$1:$BY$184,51),"")</f>
        <v/>
      </c>
      <c r="R436" s="46" t="str">
        <f>IFERROR(VLOOKUP($A435,'XI-MARKS-DB'!$A$1:$BY$184,53),"")</f>
        <v/>
      </c>
      <c r="S436" s="46" t="str">
        <f>IFERROR(IF((VLOOKUP($A435,'XI-MARKS-DB'!$A$1:$BY$184,59))=0,"",VLOOKUP($A435,'XI-MARKS-DB'!$A$1:$BY$184,59)),"")</f>
        <v/>
      </c>
      <c r="T436" s="46" t="str">
        <f>IFERROR(IF((VLOOKUP($A435,'XI-MARKS-DB'!$A$1:$BY$184,61))=0,"",VLOOKUP($A435,'XI-MARKS-DB'!$A$1:$BY$184,61)),"")</f>
        <v/>
      </c>
      <c r="U436" s="46" t="str">
        <f>IFERROR(VLOOKUP($A435,'XI-MARKS-DB'!$A$1:$BY$184,63),"")</f>
        <v/>
      </c>
      <c r="V436" s="103"/>
      <c r="W436" s="103"/>
    </row>
    <row r="437" spans="1:23" x14ac:dyDescent="0.3">
      <c r="A437" s="103" t="str">
        <f>IF(COUNTA('XI-MARKS-DB'!$C$3:$C$277)&gt;A435,A435+1,"")</f>
        <v/>
      </c>
      <c r="B437" s="103" t="str">
        <f>IFERROR(VLOOKUP($A437,'XI-MARKS-DB'!$A$1:$BY$184,3)&amp;" ("&amp;VLOOKUP($A437,'XI-MARKS-DB'!$A$1:$BY$184,2)&amp;")","")</f>
        <v/>
      </c>
      <c r="C437" s="46" t="str">
        <f>IFERROR(VLOOKUP($A437,'XI-MARKS-DB'!$A$1:$BY$184,7),"")</f>
        <v/>
      </c>
      <c r="D437" s="104" t="str">
        <f t="shared" ref="D437" si="432">IF($D438="","",$F$1)</f>
        <v/>
      </c>
      <c r="E437" s="104"/>
      <c r="F437" s="104"/>
      <c r="G437" s="104" t="str">
        <f t="shared" ref="G437" si="433">IF($G438="","",$I$1)</f>
        <v/>
      </c>
      <c r="H437" s="104"/>
      <c r="I437" s="104"/>
      <c r="J437" s="104" t="str">
        <f>IFERROR(VLOOKUP($A437,'XI-MARKS-DB'!$A$1:$BY$184,26),"")</f>
        <v/>
      </c>
      <c r="K437" s="104"/>
      <c r="L437" s="104"/>
      <c r="M437" s="104" t="str">
        <f>IFERROR(VLOOKUP($A437,'XI-MARKS-DB'!$A$1:$BY$184,36),"")</f>
        <v/>
      </c>
      <c r="N437" s="104"/>
      <c r="O437" s="104"/>
      <c r="P437" s="104" t="str">
        <f>IFERROR(VLOOKUP($A437,'XI-MARKS-DB'!$A$1:$BY$184,46),"")</f>
        <v/>
      </c>
      <c r="Q437" s="104"/>
      <c r="R437" s="104"/>
      <c r="S437" s="104" t="str">
        <f>IFERROR(IF((VLOOKUP($A437,'XI-MARKS-DB'!$A$1:$BY$184,56))=0,"",VLOOKUP($A437,'XI-MARKS-DB'!$A$1:$BY$184,56)),"")</f>
        <v/>
      </c>
      <c r="T437" s="104"/>
      <c r="U437" s="104"/>
      <c r="V437" s="103" t="str">
        <f>IFERROR(VLOOKUP($A437,'XI-MARKS-DB'!$A$1:$BY$184,66),"")</f>
        <v/>
      </c>
      <c r="W437" s="103" t="str">
        <f>IFERROR(VLOOKUP($A437,'XI-MARKS-DB'!$A$1:$BY$184,69),"")</f>
        <v/>
      </c>
    </row>
    <row r="438" spans="1:23" x14ac:dyDescent="0.3">
      <c r="A438" s="103"/>
      <c r="B438" s="103"/>
      <c r="C438" s="46" t="str">
        <f>IFERROR(VLOOKUP($A437,'XI-MARKS-DB'!$A$1:$BY$184,4),"")</f>
        <v/>
      </c>
      <c r="D438" s="46" t="str">
        <f>IFERROR(VLOOKUP($A437,'XI-MARKS-DB'!$A$1:$BY$184,10),"")</f>
        <v/>
      </c>
      <c r="E438" s="46" t="str">
        <f>IFERROR(VLOOKUP($A437,'XI-MARKS-DB'!$A$1:$BY$184,12),"")</f>
        <v/>
      </c>
      <c r="F438" s="46" t="str">
        <f>IFERROR(VLOOKUP($A437,'XI-MARKS-DB'!$A$1:$BY$184,14),"")</f>
        <v/>
      </c>
      <c r="G438" s="46" t="str">
        <f>IFERROR(VLOOKUP($A437,'XI-MARKS-DB'!$A$1:$BY$184,19),"")</f>
        <v/>
      </c>
      <c r="H438" s="46" t="str">
        <f>IFERROR(VLOOKUP($A437,'XI-MARKS-DB'!$A$1:$BY$184,21),"")</f>
        <v/>
      </c>
      <c r="I438" s="46" t="str">
        <f>IFERROR(VLOOKUP($A437,'XI-MARKS-DB'!$A$1:$BY$184,23),"")</f>
        <v/>
      </c>
      <c r="J438" s="46" t="str">
        <f>IFERROR(VLOOKUP($A437,'XI-MARKS-DB'!$A$1:$BY$184,29),"")</f>
        <v/>
      </c>
      <c r="K438" s="46" t="str">
        <f>IFERROR(VLOOKUP($A437,'XI-MARKS-DB'!$A$1:$BY$184,31),"")</f>
        <v/>
      </c>
      <c r="L438" s="46" t="str">
        <f>IFERROR(VLOOKUP($A437,'XI-MARKS-DB'!$A$1:$BY$184,33),"")</f>
        <v/>
      </c>
      <c r="M438" s="46" t="str">
        <f>IFERROR(VLOOKUP($A437,'XI-MARKS-DB'!$A$1:$BY$184,39),"")</f>
        <v/>
      </c>
      <c r="N438" s="46" t="str">
        <f>IFERROR(VLOOKUP($A437,'XI-MARKS-DB'!$A$1:$BY$184,41),"")</f>
        <v/>
      </c>
      <c r="O438" s="46" t="str">
        <f>IFERROR(VLOOKUP($A437,'XI-MARKS-DB'!$A$1:$BY$184,43),"")</f>
        <v/>
      </c>
      <c r="P438" s="46" t="str">
        <f>IFERROR(VLOOKUP($A437,'XI-MARKS-DB'!$A$1:$BY$184,49),"")</f>
        <v/>
      </c>
      <c r="Q438" s="46" t="str">
        <f>IFERROR(VLOOKUP($A437,'XI-MARKS-DB'!$A$1:$BY$184,51),"")</f>
        <v/>
      </c>
      <c r="R438" s="46" t="str">
        <f>IFERROR(VLOOKUP($A437,'XI-MARKS-DB'!$A$1:$BY$184,53),"")</f>
        <v/>
      </c>
      <c r="S438" s="46" t="str">
        <f>IFERROR(IF((VLOOKUP($A437,'XI-MARKS-DB'!$A$1:$BY$184,59))=0,"",VLOOKUP($A437,'XI-MARKS-DB'!$A$1:$BY$184,59)),"")</f>
        <v/>
      </c>
      <c r="T438" s="46" t="str">
        <f>IFERROR(IF((VLOOKUP($A437,'XI-MARKS-DB'!$A$1:$BY$184,61))=0,"",VLOOKUP($A437,'XI-MARKS-DB'!$A$1:$BY$184,61)),"")</f>
        <v/>
      </c>
      <c r="U438" s="46" t="str">
        <f>IFERROR(VLOOKUP($A437,'XI-MARKS-DB'!$A$1:$BY$184,63),"")</f>
        <v/>
      </c>
      <c r="V438" s="103"/>
      <c r="W438" s="103"/>
    </row>
    <row r="439" spans="1:23" x14ac:dyDescent="0.3">
      <c r="A439" s="103" t="str">
        <f>IF(COUNTA('XI-MARKS-DB'!$C$3:$C$277)&gt;A437,A437+1,"")</f>
        <v/>
      </c>
      <c r="B439" s="103" t="str">
        <f>IFERROR(VLOOKUP($A439,'XI-MARKS-DB'!$A$1:$BY$184,3)&amp;" ("&amp;VLOOKUP($A439,'XI-MARKS-DB'!$A$1:$BY$184,2)&amp;")","")</f>
        <v/>
      </c>
      <c r="C439" s="46" t="str">
        <f>IFERROR(VLOOKUP($A439,'XI-MARKS-DB'!$A$1:$BY$184,7),"")</f>
        <v/>
      </c>
      <c r="D439" s="104" t="str">
        <f t="shared" ref="D439" si="434">IF($D440="","",$F$1)</f>
        <v/>
      </c>
      <c r="E439" s="104"/>
      <c r="F439" s="104"/>
      <c r="G439" s="104" t="str">
        <f t="shared" ref="G439" si="435">IF($G440="","",$I$1)</f>
        <v/>
      </c>
      <c r="H439" s="104"/>
      <c r="I439" s="104"/>
      <c r="J439" s="104" t="str">
        <f>IFERROR(VLOOKUP($A439,'XI-MARKS-DB'!$A$1:$BY$184,26),"")</f>
        <v/>
      </c>
      <c r="K439" s="104"/>
      <c r="L439" s="104"/>
      <c r="M439" s="104" t="str">
        <f>IFERROR(VLOOKUP($A439,'XI-MARKS-DB'!$A$1:$BY$184,36),"")</f>
        <v/>
      </c>
      <c r="N439" s="104"/>
      <c r="O439" s="104"/>
      <c r="P439" s="104" t="str">
        <f>IFERROR(VLOOKUP($A439,'XI-MARKS-DB'!$A$1:$BY$184,46),"")</f>
        <v/>
      </c>
      <c r="Q439" s="104"/>
      <c r="R439" s="104"/>
      <c r="S439" s="104" t="str">
        <f>IFERROR(IF((VLOOKUP($A439,'XI-MARKS-DB'!$A$1:$BY$184,56))=0,"",VLOOKUP($A439,'XI-MARKS-DB'!$A$1:$BY$184,56)),"")</f>
        <v/>
      </c>
      <c r="T439" s="104"/>
      <c r="U439" s="104"/>
      <c r="V439" s="103" t="str">
        <f>IFERROR(VLOOKUP($A439,'XI-MARKS-DB'!$A$1:$BY$184,66),"")</f>
        <v/>
      </c>
      <c r="W439" s="103" t="str">
        <f>IFERROR(VLOOKUP($A439,'XI-MARKS-DB'!$A$1:$BY$184,69),"")</f>
        <v/>
      </c>
    </row>
    <row r="440" spans="1:23" x14ac:dyDescent="0.3">
      <c r="A440" s="103"/>
      <c r="B440" s="103"/>
      <c r="C440" s="46" t="str">
        <f>IFERROR(VLOOKUP($A439,'XI-MARKS-DB'!$A$1:$BY$184,4),"")</f>
        <v/>
      </c>
      <c r="D440" s="46" t="str">
        <f>IFERROR(VLOOKUP($A439,'XI-MARKS-DB'!$A$1:$BY$184,10),"")</f>
        <v/>
      </c>
      <c r="E440" s="46" t="str">
        <f>IFERROR(VLOOKUP($A439,'XI-MARKS-DB'!$A$1:$BY$184,12),"")</f>
        <v/>
      </c>
      <c r="F440" s="46" t="str">
        <f>IFERROR(VLOOKUP($A439,'XI-MARKS-DB'!$A$1:$BY$184,14),"")</f>
        <v/>
      </c>
      <c r="G440" s="46" t="str">
        <f>IFERROR(VLOOKUP($A439,'XI-MARKS-DB'!$A$1:$BY$184,19),"")</f>
        <v/>
      </c>
      <c r="H440" s="46" t="str">
        <f>IFERROR(VLOOKUP($A439,'XI-MARKS-DB'!$A$1:$BY$184,21),"")</f>
        <v/>
      </c>
      <c r="I440" s="46" t="str">
        <f>IFERROR(VLOOKUP($A439,'XI-MARKS-DB'!$A$1:$BY$184,23),"")</f>
        <v/>
      </c>
      <c r="J440" s="46" t="str">
        <f>IFERROR(VLOOKUP($A439,'XI-MARKS-DB'!$A$1:$BY$184,29),"")</f>
        <v/>
      </c>
      <c r="K440" s="46" t="str">
        <f>IFERROR(VLOOKUP($A439,'XI-MARKS-DB'!$A$1:$BY$184,31),"")</f>
        <v/>
      </c>
      <c r="L440" s="46" t="str">
        <f>IFERROR(VLOOKUP($A439,'XI-MARKS-DB'!$A$1:$BY$184,33),"")</f>
        <v/>
      </c>
      <c r="M440" s="46" t="str">
        <f>IFERROR(VLOOKUP($A439,'XI-MARKS-DB'!$A$1:$BY$184,39),"")</f>
        <v/>
      </c>
      <c r="N440" s="46" t="str">
        <f>IFERROR(VLOOKUP($A439,'XI-MARKS-DB'!$A$1:$BY$184,41),"")</f>
        <v/>
      </c>
      <c r="O440" s="46" t="str">
        <f>IFERROR(VLOOKUP($A439,'XI-MARKS-DB'!$A$1:$BY$184,43),"")</f>
        <v/>
      </c>
      <c r="P440" s="46" t="str">
        <f>IFERROR(VLOOKUP($A439,'XI-MARKS-DB'!$A$1:$BY$184,49),"")</f>
        <v/>
      </c>
      <c r="Q440" s="46" t="str">
        <f>IFERROR(VLOOKUP($A439,'XI-MARKS-DB'!$A$1:$BY$184,51),"")</f>
        <v/>
      </c>
      <c r="R440" s="46" t="str">
        <f>IFERROR(VLOOKUP($A439,'XI-MARKS-DB'!$A$1:$BY$184,53),"")</f>
        <v/>
      </c>
      <c r="S440" s="46" t="str">
        <f>IFERROR(IF((VLOOKUP($A439,'XI-MARKS-DB'!$A$1:$BY$184,59))=0,"",VLOOKUP($A439,'XI-MARKS-DB'!$A$1:$BY$184,59)),"")</f>
        <v/>
      </c>
      <c r="T440" s="46" t="str">
        <f>IFERROR(IF((VLOOKUP($A439,'XI-MARKS-DB'!$A$1:$BY$184,61))=0,"",VLOOKUP($A439,'XI-MARKS-DB'!$A$1:$BY$184,61)),"")</f>
        <v/>
      </c>
      <c r="U440" s="46" t="str">
        <f>IFERROR(VLOOKUP($A439,'XI-MARKS-DB'!$A$1:$BY$184,63),"")</f>
        <v/>
      </c>
      <c r="V440" s="103"/>
      <c r="W440" s="103"/>
    </row>
    <row r="441" spans="1:23" x14ac:dyDescent="0.3">
      <c r="A441" s="103" t="str">
        <f>IF(COUNTA('XI-MARKS-DB'!$C$3:$C$277)&gt;A439,A439+1,"")</f>
        <v/>
      </c>
      <c r="B441" s="103" t="str">
        <f>IFERROR(VLOOKUP($A441,'XI-MARKS-DB'!$A$1:$BY$184,3)&amp;" ("&amp;VLOOKUP($A441,'XI-MARKS-DB'!$A$1:$BY$184,2)&amp;")","")</f>
        <v/>
      </c>
      <c r="C441" s="46" t="str">
        <f>IFERROR(VLOOKUP($A441,'XI-MARKS-DB'!$A$1:$BY$184,7),"")</f>
        <v/>
      </c>
      <c r="D441" s="104" t="str">
        <f t="shared" ref="D441" si="436">IF($D442="","",$F$1)</f>
        <v/>
      </c>
      <c r="E441" s="104"/>
      <c r="F441" s="104"/>
      <c r="G441" s="104" t="str">
        <f t="shared" ref="G441" si="437">IF($G442="","",$I$1)</f>
        <v/>
      </c>
      <c r="H441" s="104"/>
      <c r="I441" s="104"/>
      <c r="J441" s="104" t="str">
        <f>IFERROR(VLOOKUP($A441,'XI-MARKS-DB'!$A$1:$BY$184,26),"")</f>
        <v/>
      </c>
      <c r="K441" s="104"/>
      <c r="L441" s="104"/>
      <c r="M441" s="104" t="str">
        <f>IFERROR(VLOOKUP($A441,'XI-MARKS-DB'!$A$1:$BY$184,36),"")</f>
        <v/>
      </c>
      <c r="N441" s="104"/>
      <c r="O441" s="104"/>
      <c r="P441" s="104" t="str">
        <f>IFERROR(VLOOKUP($A441,'XI-MARKS-DB'!$A$1:$BY$184,46),"")</f>
        <v/>
      </c>
      <c r="Q441" s="104"/>
      <c r="R441" s="104"/>
      <c r="S441" s="104" t="str">
        <f>IFERROR(IF((VLOOKUP($A441,'XI-MARKS-DB'!$A$1:$BY$184,56))=0,"",VLOOKUP($A441,'XI-MARKS-DB'!$A$1:$BY$184,56)),"")</f>
        <v/>
      </c>
      <c r="T441" s="104"/>
      <c r="U441" s="104"/>
      <c r="V441" s="103" t="str">
        <f>IFERROR(VLOOKUP($A441,'XI-MARKS-DB'!$A$1:$BY$184,66),"")</f>
        <v/>
      </c>
      <c r="W441" s="103" t="str">
        <f>IFERROR(VLOOKUP($A441,'XI-MARKS-DB'!$A$1:$BY$184,69),"")</f>
        <v/>
      </c>
    </row>
    <row r="442" spans="1:23" x14ac:dyDescent="0.3">
      <c r="A442" s="103"/>
      <c r="B442" s="103"/>
      <c r="C442" s="46" t="str">
        <f>IFERROR(VLOOKUP($A441,'XI-MARKS-DB'!$A$1:$BY$184,4),"")</f>
        <v/>
      </c>
      <c r="D442" s="46" t="str">
        <f>IFERROR(VLOOKUP($A441,'XI-MARKS-DB'!$A$1:$BY$184,10),"")</f>
        <v/>
      </c>
      <c r="E442" s="46" t="str">
        <f>IFERROR(VLOOKUP($A441,'XI-MARKS-DB'!$A$1:$BY$184,12),"")</f>
        <v/>
      </c>
      <c r="F442" s="46" t="str">
        <f>IFERROR(VLOOKUP($A441,'XI-MARKS-DB'!$A$1:$BY$184,14),"")</f>
        <v/>
      </c>
      <c r="G442" s="46" t="str">
        <f>IFERROR(VLOOKUP($A441,'XI-MARKS-DB'!$A$1:$BY$184,19),"")</f>
        <v/>
      </c>
      <c r="H442" s="46" t="str">
        <f>IFERROR(VLOOKUP($A441,'XI-MARKS-DB'!$A$1:$BY$184,21),"")</f>
        <v/>
      </c>
      <c r="I442" s="46" t="str">
        <f>IFERROR(VLOOKUP($A441,'XI-MARKS-DB'!$A$1:$BY$184,23),"")</f>
        <v/>
      </c>
      <c r="J442" s="46" t="str">
        <f>IFERROR(VLOOKUP($A441,'XI-MARKS-DB'!$A$1:$BY$184,29),"")</f>
        <v/>
      </c>
      <c r="K442" s="46" t="str">
        <f>IFERROR(VLOOKUP($A441,'XI-MARKS-DB'!$A$1:$BY$184,31),"")</f>
        <v/>
      </c>
      <c r="L442" s="46" t="str">
        <f>IFERROR(VLOOKUP($A441,'XI-MARKS-DB'!$A$1:$BY$184,33),"")</f>
        <v/>
      </c>
      <c r="M442" s="46" t="str">
        <f>IFERROR(VLOOKUP($A441,'XI-MARKS-DB'!$A$1:$BY$184,39),"")</f>
        <v/>
      </c>
      <c r="N442" s="46" t="str">
        <f>IFERROR(VLOOKUP($A441,'XI-MARKS-DB'!$A$1:$BY$184,41),"")</f>
        <v/>
      </c>
      <c r="O442" s="46" t="str">
        <f>IFERROR(VLOOKUP($A441,'XI-MARKS-DB'!$A$1:$BY$184,43),"")</f>
        <v/>
      </c>
      <c r="P442" s="46" t="str">
        <f>IFERROR(VLOOKUP($A441,'XI-MARKS-DB'!$A$1:$BY$184,49),"")</f>
        <v/>
      </c>
      <c r="Q442" s="46" t="str">
        <f>IFERROR(VLOOKUP($A441,'XI-MARKS-DB'!$A$1:$BY$184,51),"")</f>
        <v/>
      </c>
      <c r="R442" s="46" t="str">
        <f>IFERROR(VLOOKUP($A441,'XI-MARKS-DB'!$A$1:$BY$184,53),"")</f>
        <v/>
      </c>
      <c r="S442" s="46" t="str">
        <f>IFERROR(IF((VLOOKUP($A441,'XI-MARKS-DB'!$A$1:$BY$184,59))=0,"",VLOOKUP($A441,'XI-MARKS-DB'!$A$1:$BY$184,59)),"")</f>
        <v/>
      </c>
      <c r="T442" s="46" t="str">
        <f>IFERROR(IF((VLOOKUP($A441,'XI-MARKS-DB'!$A$1:$BY$184,61))=0,"",VLOOKUP($A441,'XI-MARKS-DB'!$A$1:$BY$184,61)),"")</f>
        <v/>
      </c>
      <c r="U442" s="46" t="str">
        <f>IFERROR(VLOOKUP($A441,'XI-MARKS-DB'!$A$1:$BY$184,63),"")</f>
        <v/>
      </c>
      <c r="V442" s="103"/>
      <c r="W442" s="103"/>
    </row>
    <row r="443" spans="1:23" x14ac:dyDescent="0.3">
      <c r="A443" s="103" t="str">
        <f>IF(COUNTA('XI-MARKS-DB'!$C$3:$C$277)&gt;A441,A441+1,"")</f>
        <v/>
      </c>
      <c r="B443" s="103" t="str">
        <f>IFERROR(VLOOKUP($A443,'XI-MARKS-DB'!$A$1:$BY$184,3)&amp;" ("&amp;VLOOKUP($A443,'XI-MARKS-DB'!$A$1:$BY$184,2)&amp;")","")</f>
        <v/>
      </c>
      <c r="C443" s="46" t="str">
        <f>IFERROR(VLOOKUP($A443,'XI-MARKS-DB'!$A$1:$BY$184,7),"")</f>
        <v/>
      </c>
      <c r="D443" s="104" t="str">
        <f t="shared" ref="D443" si="438">IF($D444="","",$F$1)</f>
        <v/>
      </c>
      <c r="E443" s="104"/>
      <c r="F443" s="104"/>
      <c r="G443" s="104" t="str">
        <f t="shared" ref="G443" si="439">IF($G444="","",$I$1)</f>
        <v/>
      </c>
      <c r="H443" s="104"/>
      <c r="I443" s="104"/>
      <c r="J443" s="104" t="str">
        <f>IFERROR(VLOOKUP($A443,'XI-MARKS-DB'!$A$1:$BY$184,26),"")</f>
        <v/>
      </c>
      <c r="K443" s="104"/>
      <c r="L443" s="104"/>
      <c r="M443" s="104" t="str">
        <f>IFERROR(VLOOKUP($A443,'XI-MARKS-DB'!$A$1:$BY$184,36),"")</f>
        <v/>
      </c>
      <c r="N443" s="104"/>
      <c r="O443" s="104"/>
      <c r="P443" s="104" t="str">
        <f>IFERROR(VLOOKUP($A443,'XI-MARKS-DB'!$A$1:$BY$184,46),"")</f>
        <v/>
      </c>
      <c r="Q443" s="104"/>
      <c r="R443" s="104"/>
      <c r="S443" s="104" t="str">
        <f>IFERROR(IF((VLOOKUP($A443,'XI-MARKS-DB'!$A$1:$BY$184,56))=0,"",VLOOKUP($A443,'XI-MARKS-DB'!$A$1:$BY$184,56)),"")</f>
        <v/>
      </c>
      <c r="T443" s="104"/>
      <c r="U443" s="104"/>
      <c r="V443" s="103" t="str">
        <f>IFERROR(VLOOKUP($A443,'XI-MARKS-DB'!$A$1:$BY$184,66),"")</f>
        <v/>
      </c>
      <c r="W443" s="103" t="str">
        <f>IFERROR(VLOOKUP($A443,'XI-MARKS-DB'!$A$1:$BY$184,69),"")</f>
        <v/>
      </c>
    </row>
    <row r="444" spans="1:23" x14ac:dyDescent="0.3">
      <c r="A444" s="103"/>
      <c r="B444" s="103"/>
      <c r="C444" s="46" t="str">
        <f>IFERROR(VLOOKUP($A443,'XI-MARKS-DB'!$A$1:$BY$184,4),"")</f>
        <v/>
      </c>
      <c r="D444" s="46" t="str">
        <f>IFERROR(VLOOKUP($A443,'XI-MARKS-DB'!$A$1:$BY$184,10),"")</f>
        <v/>
      </c>
      <c r="E444" s="46" t="str">
        <f>IFERROR(VLOOKUP($A443,'XI-MARKS-DB'!$A$1:$BY$184,12),"")</f>
        <v/>
      </c>
      <c r="F444" s="46" t="str">
        <f>IFERROR(VLOOKUP($A443,'XI-MARKS-DB'!$A$1:$BY$184,14),"")</f>
        <v/>
      </c>
      <c r="G444" s="46" t="str">
        <f>IFERROR(VLOOKUP($A443,'XI-MARKS-DB'!$A$1:$BY$184,19),"")</f>
        <v/>
      </c>
      <c r="H444" s="46" t="str">
        <f>IFERROR(VLOOKUP($A443,'XI-MARKS-DB'!$A$1:$BY$184,21),"")</f>
        <v/>
      </c>
      <c r="I444" s="46" t="str">
        <f>IFERROR(VLOOKUP($A443,'XI-MARKS-DB'!$A$1:$BY$184,23),"")</f>
        <v/>
      </c>
      <c r="J444" s="46" t="str">
        <f>IFERROR(VLOOKUP($A443,'XI-MARKS-DB'!$A$1:$BY$184,29),"")</f>
        <v/>
      </c>
      <c r="K444" s="46" t="str">
        <f>IFERROR(VLOOKUP($A443,'XI-MARKS-DB'!$A$1:$BY$184,31),"")</f>
        <v/>
      </c>
      <c r="L444" s="46" t="str">
        <f>IFERROR(VLOOKUP($A443,'XI-MARKS-DB'!$A$1:$BY$184,33),"")</f>
        <v/>
      </c>
      <c r="M444" s="46" t="str">
        <f>IFERROR(VLOOKUP($A443,'XI-MARKS-DB'!$A$1:$BY$184,39),"")</f>
        <v/>
      </c>
      <c r="N444" s="46" t="str">
        <f>IFERROR(VLOOKUP($A443,'XI-MARKS-DB'!$A$1:$BY$184,41),"")</f>
        <v/>
      </c>
      <c r="O444" s="46" t="str">
        <f>IFERROR(VLOOKUP($A443,'XI-MARKS-DB'!$A$1:$BY$184,43),"")</f>
        <v/>
      </c>
      <c r="P444" s="46" t="str">
        <f>IFERROR(VLOOKUP($A443,'XI-MARKS-DB'!$A$1:$BY$184,49),"")</f>
        <v/>
      </c>
      <c r="Q444" s="46" t="str">
        <f>IFERROR(VLOOKUP($A443,'XI-MARKS-DB'!$A$1:$BY$184,51),"")</f>
        <v/>
      </c>
      <c r="R444" s="46" t="str">
        <f>IFERROR(VLOOKUP($A443,'XI-MARKS-DB'!$A$1:$BY$184,53),"")</f>
        <v/>
      </c>
      <c r="S444" s="46" t="str">
        <f>IFERROR(IF((VLOOKUP($A443,'XI-MARKS-DB'!$A$1:$BY$184,59))=0,"",VLOOKUP($A443,'XI-MARKS-DB'!$A$1:$BY$184,59)),"")</f>
        <v/>
      </c>
      <c r="T444" s="46" t="str">
        <f>IFERROR(IF((VLOOKUP($A443,'XI-MARKS-DB'!$A$1:$BY$184,61))=0,"",VLOOKUP($A443,'XI-MARKS-DB'!$A$1:$BY$184,61)),"")</f>
        <v/>
      </c>
      <c r="U444" s="46" t="str">
        <f>IFERROR(VLOOKUP($A443,'XI-MARKS-DB'!$A$1:$BY$184,63),"")</f>
        <v/>
      </c>
      <c r="V444" s="103"/>
      <c r="W444" s="103"/>
    </row>
    <row r="445" spans="1:23" x14ac:dyDescent="0.3">
      <c r="A445" s="103" t="str">
        <f>IF(COUNTA('XI-MARKS-DB'!$C$3:$C$277)&gt;A443,A443+1,"")</f>
        <v/>
      </c>
      <c r="B445" s="103" t="str">
        <f>IFERROR(VLOOKUP($A445,'XI-MARKS-DB'!$A$1:$BY$184,3)&amp;" ("&amp;VLOOKUP($A445,'XI-MARKS-DB'!$A$1:$BY$184,2)&amp;")","")</f>
        <v/>
      </c>
      <c r="C445" s="46" t="str">
        <f>IFERROR(VLOOKUP($A445,'XI-MARKS-DB'!$A$1:$BY$184,7),"")</f>
        <v/>
      </c>
      <c r="D445" s="104" t="str">
        <f t="shared" ref="D445" si="440">IF($D446="","",$F$1)</f>
        <v/>
      </c>
      <c r="E445" s="104"/>
      <c r="F445" s="104"/>
      <c r="G445" s="104" t="str">
        <f t="shared" ref="G445" si="441">IF($G446="","",$I$1)</f>
        <v/>
      </c>
      <c r="H445" s="104"/>
      <c r="I445" s="104"/>
      <c r="J445" s="104" t="str">
        <f>IFERROR(VLOOKUP($A445,'XI-MARKS-DB'!$A$1:$BY$184,26),"")</f>
        <v/>
      </c>
      <c r="K445" s="104"/>
      <c r="L445" s="104"/>
      <c r="M445" s="104" t="str">
        <f>IFERROR(VLOOKUP($A445,'XI-MARKS-DB'!$A$1:$BY$184,36),"")</f>
        <v/>
      </c>
      <c r="N445" s="104"/>
      <c r="O445" s="104"/>
      <c r="P445" s="104" t="str">
        <f>IFERROR(VLOOKUP($A445,'XI-MARKS-DB'!$A$1:$BY$184,46),"")</f>
        <v/>
      </c>
      <c r="Q445" s="104"/>
      <c r="R445" s="104"/>
      <c r="S445" s="104" t="str">
        <f>IFERROR(IF((VLOOKUP($A445,'XI-MARKS-DB'!$A$1:$BY$184,56))=0,"",VLOOKUP($A445,'XI-MARKS-DB'!$A$1:$BY$184,56)),"")</f>
        <v/>
      </c>
      <c r="T445" s="104"/>
      <c r="U445" s="104"/>
      <c r="V445" s="103" t="str">
        <f>IFERROR(VLOOKUP($A445,'XI-MARKS-DB'!$A$1:$BY$184,66),"")</f>
        <v/>
      </c>
      <c r="W445" s="103" t="str">
        <f>IFERROR(VLOOKUP($A445,'XI-MARKS-DB'!$A$1:$BY$184,69),"")</f>
        <v/>
      </c>
    </row>
    <row r="446" spans="1:23" x14ac:dyDescent="0.3">
      <c r="A446" s="103"/>
      <c r="B446" s="103"/>
      <c r="C446" s="46" t="str">
        <f>IFERROR(VLOOKUP($A445,'XI-MARKS-DB'!$A$1:$BY$184,4),"")</f>
        <v/>
      </c>
      <c r="D446" s="46" t="str">
        <f>IFERROR(VLOOKUP($A445,'XI-MARKS-DB'!$A$1:$BY$184,10),"")</f>
        <v/>
      </c>
      <c r="E446" s="46" t="str">
        <f>IFERROR(VLOOKUP($A445,'XI-MARKS-DB'!$A$1:$BY$184,12),"")</f>
        <v/>
      </c>
      <c r="F446" s="46" t="str">
        <f>IFERROR(VLOOKUP($A445,'XI-MARKS-DB'!$A$1:$BY$184,14),"")</f>
        <v/>
      </c>
      <c r="G446" s="46" t="str">
        <f>IFERROR(VLOOKUP($A445,'XI-MARKS-DB'!$A$1:$BY$184,19),"")</f>
        <v/>
      </c>
      <c r="H446" s="46" t="str">
        <f>IFERROR(VLOOKUP($A445,'XI-MARKS-DB'!$A$1:$BY$184,21),"")</f>
        <v/>
      </c>
      <c r="I446" s="46" t="str">
        <f>IFERROR(VLOOKUP($A445,'XI-MARKS-DB'!$A$1:$BY$184,23),"")</f>
        <v/>
      </c>
      <c r="J446" s="46" t="str">
        <f>IFERROR(VLOOKUP($A445,'XI-MARKS-DB'!$A$1:$BY$184,29),"")</f>
        <v/>
      </c>
      <c r="K446" s="46" t="str">
        <f>IFERROR(VLOOKUP($A445,'XI-MARKS-DB'!$A$1:$BY$184,31),"")</f>
        <v/>
      </c>
      <c r="L446" s="46" t="str">
        <f>IFERROR(VLOOKUP($A445,'XI-MARKS-DB'!$A$1:$BY$184,33),"")</f>
        <v/>
      </c>
      <c r="M446" s="46" t="str">
        <f>IFERROR(VLOOKUP($A445,'XI-MARKS-DB'!$A$1:$BY$184,39),"")</f>
        <v/>
      </c>
      <c r="N446" s="46" t="str">
        <f>IFERROR(VLOOKUP($A445,'XI-MARKS-DB'!$A$1:$BY$184,41),"")</f>
        <v/>
      </c>
      <c r="O446" s="46" t="str">
        <f>IFERROR(VLOOKUP($A445,'XI-MARKS-DB'!$A$1:$BY$184,43),"")</f>
        <v/>
      </c>
      <c r="P446" s="46" t="str">
        <f>IFERROR(VLOOKUP($A445,'XI-MARKS-DB'!$A$1:$BY$184,49),"")</f>
        <v/>
      </c>
      <c r="Q446" s="46" t="str">
        <f>IFERROR(VLOOKUP($A445,'XI-MARKS-DB'!$A$1:$BY$184,51),"")</f>
        <v/>
      </c>
      <c r="R446" s="46" t="str">
        <f>IFERROR(VLOOKUP($A445,'XI-MARKS-DB'!$A$1:$BY$184,53),"")</f>
        <v/>
      </c>
      <c r="S446" s="46" t="str">
        <f>IFERROR(IF((VLOOKUP($A445,'XI-MARKS-DB'!$A$1:$BY$184,59))=0,"",VLOOKUP($A445,'XI-MARKS-DB'!$A$1:$BY$184,59)),"")</f>
        <v/>
      </c>
      <c r="T446" s="46" t="str">
        <f>IFERROR(IF((VLOOKUP($A445,'XI-MARKS-DB'!$A$1:$BY$184,61))=0,"",VLOOKUP($A445,'XI-MARKS-DB'!$A$1:$BY$184,61)),"")</f>
        <v/>
      </c>
      <c r="U446" s="46" t="str">
        <f>IFERROR(VLOOKUP($A445,'XI-MARKS-DB'!$A$1:$BY$184,63),"")</f>
        <v/>
      </c>
      <c r="V446" s="103"/>
      <c r="W446" s="103"/>
    </row>
    <row r="447" spans="1:23" x14ac:dyDescent="0.3">
      <c r="A447" s="103" t="str">
        <f>IF(COUNTA('XI-MARKS-DB'!$C$3:$C$277)&gt;A445,A445+1,"")</f>
        <v/>
      </c>
      <c r="B447" s="103" t="str">
        <f>IFERROR(VLOOKUP($A447,'XI-MARKS-DB'!$A$1:$BY$184,3)&amp;" ("&amp;VLOOKUP($A447,'XI-MARKS-DB'!$A$1:$BY$184,2)&amp;")","")</f>
        <v/>
      </c>
      <c r="C447" s="46" t="str">
        <f>IFERROR(VLOOKUP($A447,'XI-MARKS-DB'!$A$1:$BY$184,7),"")</f>
        <v/>
      </c>
      <c r="D447" s="104" t="str">
        <f t="shared" ref="D447" si="442">IF($D448="","",$F$1)</f>
        <v/>
      </c>
      <c r="E447" s="104"/>
      <c r="F447" s="104"/>
      <c r="G447" s="104" t="str">
        <f t="shared" ref="G447" si="443">IF($G448="","",$I$1)</f>
        <v/>
      </c>
      <c r="H447" s="104"/>
      <c r="I447" s="104"/>
      <c r="J447" s="104" t="str">
        <f>IFERROR(VLOOKUP($A447,'XI-MARKS-DB'!$A$1:$BY$184,26),"")</f>
        <v/>
      </c>
      <c r="K447" s="104"/>
      <c r="L447" s="104"/>
      <c r="M447" s="104" t="str">
        <f>IFERROR(VLOOKUP($A447,'XI-MARKS-DB'!$A$1:$BY$184,36),"")</f>
        <v/>
      </c>
      <c r="N447" s="104"/>
      <c r="O447" s="104"/>
      <c r="P447" s="104" t="str">
        <f>IFERROR(VLOOKUP($A447,'XI-MARKS-DB'!$A$1:$BY$184,46),"")</f>
        <v/>
      </c>
      <c r="Q447" s="104"/>
      <c r="R447" s="104"/>
      <c r="S447" s="104" t="str">
        <f>IFERROR(IF((VLOOKUP($A447,'XI-MARKS-DB'!$A$1:$BY$184,56))=0,"",VLOOKUP($A447,'XI-MARKS-DB'!$A$1:$BY$184,56)),"")</f>
        <v/>
      </c>
      <c r="T447" s="104"/>
      <c r="U447" s="104"/>
      <c r="V447" s="103" t="str">
        <f>IFERROR(VLOOKUP($A447,'XI-MARKS-DB'!$A$1:$BY$184,66),"")</f>
        <v/>
      </c>
      <c r="W447" s="103" t="str">
        <f>IFERROR(VLOOKUP($A447,'XI-MARKS-DB'!$A$1:$BY$184,69),"")</f>
        <v/>
      </c>
    </row>
    <row r="448" spans="1:23" x14ac:dyDescent="0.3">
      <c r="A448" s="103"/>
      <c r="B448" s="103"/>
      <c r="C448" s="46" t="str">
        <f>IFERROR(VLOOKUP($A447,'XI-MARKS-DB'!$A$1:$BY$184,4),"")</f>
        <v/>
      </c>
      <c r="D448" s="46" t="str">
        <f>IFERROR(VLOOKUP($A447,'XI-MARKS-DB'!$A$1:$BY$184,10),"")</f>
        <v/>
      </c>
      <c r="E448" s="46" t="str">
        <f>IFERROR(VLOOKUP($A447,'XI-MARKS-DB'!$A$1:$BY$184,12),"")</f>
        <v/>
      </c>
      <c r="F448" s="46" t="str">
        <f>IFERROR(VLOOKUP($A447,'XI-MARKS-DB'!$A$1:$BY$184,14),"")</f>
        <v/>
      </c>
      <c r="G448" s="46" t="str">
        <f>IFERROR(VLOOKUP($A447,'XI-MARKS-DB'!$A$1:$BY$184,19),"")</f>
        <v/>
      </c>
      <c r="H448" s="46" t="str">
        <f>IFERROR(VLOOKUP($A447,'XI-MARKS-DB'!$A$1:$BY$184,21),"")</f>
        <v/>
      </c>
      <c r="I448" s="46" t="str">
        <f>IFERROR(VLOOKUP($A447,'XI-MARKS-DB'!$A$1:$BY$184,23),"")</f>
        <v/>
      </c>
      <c r="J448" s="46" t="str">
        <f>IFERROR(VLOOKUP($A447,'XI-MARKS-DB'!$A$1:$BY$184,29),"")</f>
        <v/>
      </c>
      <c r="K448" s="46" t="str">
        <f>IFERROR(VLOOKUP($A447,'XI-MARKS-DB'!$A$1:$BY$184,31),"")</f>
        <v/>
      </c>
      <c r="L448" s="46" t="str">
        <f>IFERROR(VLOOKUP($A447,'XI-MARKS-DB'!$A$1:$BY$184,33),"")</f>
        <v/>
      </c>
      <c r="M448" s="46" t="str">
        <f>IFERROR(VLOOKUP($A447,'XI-MARKS-DB'!$A$1:$BY$184,39),"")</f>
        <v/>
      </c>
      <c r="N448" s="46" t="str">
        <f>IFERROR(VLOOKUP($A447,'XI-MARKS-DB'!$A$1:$BY$184,41),"")</f>
        <v/>
      </c>
      <c r="O448" s="46" t="str">
        <f>IFERROR(VLOOKUP($A447,'XI-MARKS-DB'!$A$1:$BY$184,43),"")</f>
        <v/>
      </c>
      <c r="P448" s="46" t="str">
        <f>IFERROR(VLOOKUP($A447,'XI-MARKS-DB'!$A$1:$BY$184,49),"")</f>
        <v/>
      </c>
      <c r="Q448" s="46" t="str">
        <f>IFERROR(VLOOKUP($A447,'XI-MARKS-DB'!$A$1:$BY$184,51),"")</f>
        <v/>
      </c>
      <c r="R448" s="46" t="str">
        <f>IFERROR(VLOOKUP($A447,'XI-MARKS-DB'!$A$1:$BY$184,53),"")</f>
        <v/>
      </c>
      <c r="S448" s="46" t="str">
        <f>IFERROR(IF((VLOOKUP($A447,'XI-MARKS-DB'!$A$1:$BY$184,59))=0,"",VLOOKUP($A447,'XI-MARKS-DB'!$A$1:$BY$184,59)),"")</f>
        <v/>
      </c>
      <c r="T448" s="46" t="str">
        <f>IFERROR(IF((VLOOKUP($A447,'XI-MARKS-DB'!$A$1:$BY$184,61))=0,"",VLOOKUP($A447,'XI-MARKS-DB'!$A$1:$BY$184,61)),"")</f>
        <v/>
      </c>
      <c r="U448" s="46" t="str">
        <f>IFERROR(VLOOKUP($A447,'XI-MARKS-DB'!$A$1:$BY$184,63),"")</f>
        <v/>
      </c>
      <c r="V448" s="103"/>
      <c r="W448" s="103"/>
    </row>
    <row r="449" spans="1:23" x14ac:dyDescent="0.3">
      <c r="A449" s="103" t="str">
        <f>IF(COUNTA('XI-MARKS-DB'!$C$3:$C$277)&gt;A447,A447+1,"")</f>
        <v/>
      </c>
      <c r="B449" s="103" t="str">
        <f>IFERROR(VLOOKUP($A449,'XI-MARKS-DB'!$A$1:$BY$184,3)&amp;" ("&amp;VLOOKUP($A449,'XI-MARKS-DB'!$A$1:$BY$184,2)&amp;")","")</f>
        <v/>
      </c>
      <c r="C449" s="46" t="str">
        <f>IFERROR(VLOOKUP($A449,'XI-MARKS-DB'!$A$1:$BY$184,7),"")</f>
        <v/>
      </c>
      <c r="D449" s="104" t="str">
        <f t="shared" ref="D449" si="444">IF($D450="","",$F$1)</f>
        <v/>
      </c>
      <c r="E449" s="104"/>
      <c r="F449" s="104"/>
      <c r="G449" s="104" t="str">
        <f t="shared" ref="G449" si="445">IF($G450="","",$I$1)</f>
        <v/>
      </c>
      <c r="H449" s="104"/>
      <c r="I449" s="104"/>
      <c r="J449" s="104" t="str">
        <f>IFERROR(VLOOKUP($A449,'XI-MARKS-DB'!$A$1:$BY$184,26),"")</f>
        <v/>
      </c>
      <c r="K449" s="104"/>
      <c r="L449" s="104"/>
      <c r="M449" s="104" t="str">
        <f>IFERROR(VLOOKUP($A449,'XI-MARKS-DB'!$A$1:$BY$184,36),"")</f>
        <v/>
      </c>
      <c r="N449" s="104"/>
      <c r="O449" s="104"/>
      <c r="P449" s="104" t="str">
        <f>IFERROR(VLOOKUP($A449,'XI-MARKS-DB'!$A$1:$BY$184,46),"")</f>
        <v/>
      </c>
      <c r="Q449" s="104"/>
      <c r="R449" s="104"/>
      <c r="S449" s="104" t="str">
        <f>IFERROR(IF((VLOOKUP($A449,'XI-MARKS-DB'!$A$1:$BY$184,56))=0,"",VLOOKUP($A449,'XI-MARKS-DB'!$A$1:$BY$184,56)),"")</f>
        <v/>
      </c>
      <c r="T449" s="104"/>
      <c r="U449" s="104"/>
      <c r="V449" s="103" t="str">
        <f>IFERROR(VLOOKUP($A449,'XI-MARKS-DB'!$A$1:$BY$184,66),"")</f>
        <v/>
      </c>
      <c r="W449" s="103" t="str">
        <f>IFERROR(VLOOKUP($A449,'XI-MARKS-DB'!$A$1:$BY$184,69),"")</f>
        <v/>
      </c>
    </row>
    <row r="450" spans="1:23" x14ac:dyDescent="0.3">
      <c r="A450" s="103"/>
      <c r="B450" s="103"/>
      <c r="C450" s="46" t="str">
        <f>IFERROR(VLOOKUP($A449,'XI-MARKS-DB'!$A$1:$BY$184,4),"")</f>
        <v/>
      </c>
      <c r="D450" s="46" t="str">
        <f>IFERROR(VLOOKUP($A449,'XI-MARKS-DB'!$A$1:$BY$184,10),"")</f>
        <v/>
      </c>
      <c r="E450" s="46" t="str">
        <f>IFERROR(VLOOKUP($A449,'XI-MARKS-DB'!$A$1:$BY$184,12),"")</f>
        <v/>
      </c>
      <c r="F450" s="46" t="str">
        <f>IFERROR(VLOOKUP($A449,'XI-MARKS-DB'!$A$1:$BY$184,14),"")</f>
        <v/>
      </c>
      <c r="G450" s="46" t="str">
        <f>IFERROR(VLOOKUP($A449,'XI-MARKS-DB'!$A$1:$BY$184,19),"")</f>
        <v/>
      </c>
      <c r="H450" s="46" t="str">
        <f>IFERROR(VLOOKUP($A449,'XI-MARKS-DB'!$A$1:$BY$184,21),"")</f>
        <v/>
      </c>
      <c r="I450" s="46" t="str">
        <f>IFERROR(VLOOKUP($A449,'XI-MARKS-DB'!$A$1:$BY$184,23),"")</f>
        <v/>
      </c>
      <c r="J450" s="46" t="str">
        <f>IFERROR(VLOOKUP($A449,'XI-MARKS-DB'!$A$1:$BY$184,29),"")</f>
        <v/>
      </c>
      <c r="K450" s="46" t="str">
        <f>IFERROR(VLOOKUP($A449,'XI-MARKS-DB'!$A$1:$BY$184,31),"")</f>
        <v/>
      </c>
      <c r="L450" s="46" t="str">
        <f>IFERROR(VLOOKUP($A449,'XI-MARKS-DB'!$A$1:$BY$184,33),"")</f>
        <v/>
      </c>
      <c r="M450" s="46" t="str">
        <f>IFERROR(VLOOKUP($A449,'XI-MARKS-DB'!$A$1:$BY$184,39),"")</f>
        <v/>
      </c>
      <c r="N450" s="46" t="str">
        <f>IFERROR(VLOOKUP($A449,'XI-MARKS-DB'!$A$1:$BY$184,41),"")</f>
        <v/>
      </c>
      <c r="O450" s="46" t="str">
        <f>IFERROR(VLOOKUP($A449,'XI-MARKS-DB'!$A$1:$BY$184,43),"")</f>
        <v/>
      </c>
      <c r="P450" s="46" t="str">
        <f>IFERROR(VLOOKUP($A449,'XI-MARKS-DB'!$A$1:$BY$184,49),"")</f>
        <v/>
      </c>
      <c r="Q450" s="46" t="str">
        <f>IFERROR(VLOOKUP($A449,'XI-MARKS-DB'!$A$1:$BY$184,51),"")</f>
        <v/>
      </c>
      <c r="R450" s="46" t="str">
        <f>IFERROR(VLOOKUP($A449,'XI-MARKS-DB'!$A$1:$BY$184,53),"")</f>
        <v/>
      </c>
      <c r="S450" s="46" t="str">
        <f>IFERROR(IF((VLOOKUP($A449,'XI-MARKS-DB'!$A$1:$BY$184,59))=0,"",VLOOKUP($A449,'XI-MARKS-DB'!$A$1:$BY$184,59)),"")</f>
        <v/>
      </c>
      <c r="T450" s="46" t="str">
        <f>IFERROR(IF((VLOOKUP($A449,'XI-MARKS-DB'!$A$1:$BY$184,61))=0,"",VLOOKUP($A449,'XI-MARKS-DB'!$A$1:$BY$184,61)),"")</f>
        <v/>
      </c>
      <c r="U450" s="46" t="str">
        <f>IFERROR(VLOOKUP($A449,'XI-MARKS-DB'!$A$1:$BY$184,63),"")</f>
        <v/>
      </c>
      <c r="V450" s="103"/>
      <c r="W450" s="103"/>
    </row>
    <row r="451" spans="1:23" x14ac:dyDescent="0.3">
      <c r="A451" s="103" t="str">
        <f>IF(COUNTA('XI-MARKS-DB'!$C$3:$C$277)&gt;A449,A449+1,"")</f>
        <v/>
      </c>
      <c r="B451" s="103" t="str">
        <f>IFERROR(VLOOKUP($A451,'XI-MARKS-DB'!$A$1:$BY$184,3)&amp;" ("&amp;VLOOKUP($A451,'XI-MARKS-DB'!$A$1:$BY$184,2)&amp;")","")</f>
        <v/>
      </c>
      <c r="C451" s="46" t="str">
        <f>IFERROR(VLOOKUP($A451,'XI-MARKS-DB'!$A$1:$BY$184,7),"")</f>
        <v/>
      </c>
      <c r="D451" s="104" t="str">
        <f t="shared" ref="D451" si="446">IF($D452="","",$F$1)</f>
        <v/>
      </c>
      <c r="E451" s="104"/>
      <c r="F451" s="104"/>
      <c r="G451" s="104" t="str">
        <f t="shared" ref="G451" si="447">IF($G452="","",$I$1)</f>
        <v/>
      </c>
      <c r="H451" s="104"/>
      <c r="I451" s="104"/>
      <c r="J451" s="104" t="str">
        <f>IFERROR(VLOOKUP($A451,'XI-MARKS-DB'!$A$1:$BY$184,26),"")</f>
        <v/>
      </c>
      <c r="K451" s="104"/>
      <c r="L451" s="104"/>
      <c r="M451" s="104" t="str">
        <f>IFERROR(VLOOKUP($A451,'XI-MARKS-DB'!$A$1:$BY$184,36),"")</f>
        <v/>
      </c>
      <c r="N451" s="104"/>
      <c r="O451" s="104"/>
      <c r="P451" s="104" t="str">
        <f>IFERROR(VLOOKUP($A451,'XI-MARKS-DB'!$A$1:$BY$184,46),"")</f>
        <v/>
      </c>
      <c r="Q451" s="104"/>
      <c r="R451" s="104"/>
      <c r="S451" s="104" t="str">
        <f>IFERROR(IF((VLOOKUP($A451,'XI-MARKS-DB'!$A$1:$BY$184,56))=0,"",VLOOKUP($A451,'XI-MARKS-DB'!$A$1:$BY$184,56)),"")</f>
        <v/>
      </c>
      <c r="T451" s="104"/>
      <c r="U451" s="104"/>
      <c r="V451" s="103" t="str">
        <f>IFERROR(VLOOKUP($A451,'XI-MARKS-DB'!$A$1:$BY$184,66),"")</f>
        <v/>
      </c>
      <c r="W451" s="103" t="str">
        <f>IFERROR(VLOOKUP($A451,'XI-MARKS-DB'!$A$1:$BY$184,69),"")</f>
        <v/>
      </c>
    </row>
    <row r="452" spans="1:23" x14ac:dyDescent="0.3">
      <c r="A452" s="103"/>
      <c r="B452" s="103"/>
      <c r="C452" s="46" t="str">
        <f>IFERROR(VLOOKUP($A451,'XI-MARKS-DB'!$A$1:$BY$184,4),"")</f>
        <v/>
      </c>
      <c r="D452" s="46" t="str">
        <f>IFERROR(VLOOKUP($A451,'XI-MARKS-DB'!$A$1:$BY$184,10),"")</f>
        <v/>
      </c>
      <c r="E452" s="46" t="str">
        <f>IFERROR(VLOOKUP($A451,'XI-MARKS-DB'!$A$1:$BY$184,12),"")</f>
        <v/>
      </c>
      <c r="F452" s="46" t="str">
        <f>IFERROR(VLOOKUP($A451,'XI-MARKS-DB'!$A$1:$BY$184,14),"")</f>
        <v/>
      </c>
      <c r="G452" s="46" t="str">
        <f>IFERROR(VLOOKUP($A451,'XI-MARKS-DB'!$A$1:$BY$184,19),"")</f>
        <v/>
      </c>
      <c r="H452" s="46" t="str">
        <f>IFERROR(VLOOKUP($A451,'XI-MARKS-DB'!$A$1:$BY$184,21),"")</f>
        <v/>
      </c>
      <c r="I452" s="46" t="str">
        <f>IFERROR(VLOOKUP($A451,'XI-MARKS-DB'!$A$1:$BY$184,23),"")</f>
        <v/>
      </c>
      <c r="J452" s="46" t="str">
        <f>IFERROR(VLOOKUP($A451,'XI-MARKS-DB'!$A$1:$BY$184,29),"")</f>
        <v/>
      </c>
      <c r="K452" s="46" t="str">
        <f>IFERROR(VLOOKUP($A451,'XI-MARKS-DB'!$A$1:$BY$184,31),"")</f>
        <v/>
      </c>
      <c r="L452" s="46" t="str">
        <f>IFERROR(VLOOKUP($A451,'XI-MARKS-DB'!$A$1:$BY$184,33),"")</f>
        <v/>
      </c>
      <c r="M452" s="46" t="str">
        <f>IFERROR(VLOOKUP($A451,'XI-MARKS-DB'!$A$1:$BY$184,39),"")</f>
        <v/>
      </c>
      <c r="N452" s="46" t="str">
        <f>IFERROR(VLOOKUP($A451,'XI-MARKS-DB'!$A$1:$BY$184,41),"")</f>
        <v/>
      </c>
      <c r="O452" s="46" t="str">
        <f>IFERROR(VLOOKUP($A451,'XI-MARKS-DB'!$A$1:$BY$184,43),"")</f>
        <v/>
      </c>
      <c r="P452" s="46" t="str">
        <f>IFERROR(VLOOKUP($A451,'XI-MARKS-DB'!$A$1:$BY$184,49),"")</f>
        <v/>
      </c>
      <c r="Q452" s="46" t="str">
        <f>IFERROR(VLOOKUP($A451,'XI-MARKS-DB'!$A$1:$BY$184,51),"")</f>
        <v/>
      </c>
      <c r="R452" s="46" t="str">
        <f>IFERROR(VLOOKUP($A451,'XI-MARKS-DB'!$A$1:$BY$184,53),"")</f>
        <v/>
      </c>
      <c r="S452" s="46" t="str">
        <f>IFERROR(IF((VLOOKUP($A451,'XI-MARKS-DB'!$A$1:$BY$184,59))=0,"",VLOOKUP($A451,'XI-MARKS-DB'!$A$1:$BY$184,59)),"")</f>
        <v/>
      </c>
      <c r="T452" s="46" t="str">
        <f>IFERROR(IF((VLOOKUP($A451,'XI-MARKS-DB'!$A$1:$BY$184,61))=0,"",VLOOKUP($A451,'XI-MARKS-DB'!$A$1:$BY$184,61)),"")</f>
        <v/>
      </c>
      <c r="U452" s="46" t="str">
        <f>IFERROR(VLOOKUP($A451,'XI-MARKS-DB'!$A$1:$BY$184,63),"")</f>
        <v/>
      </c>
      <c r="V452" s="103"/>
      <c r="W452" s="103"/>
    </row>
    <row r="453" spans="1:23" x14ac:dyDescent="0.3">
      <c r="A453" s="103" t="str">
        <f>IF(COUNTA('XI-MARKS-DB'!$C$3:$C$277)&gt;A451,A451+1,"")</f>
        <v/>
      </c>
      <c r="B453" s="103" t="str">
        <f>IFERROR(VLOOKUP($A453,'XI-MARKS-DB'!$A$1:$BY$184,3)&amp;" ("&amp;VLOOKUP($A453,'XI-MARKS-DB'!$A$1:$BY$184,2)&amp;")","")</f>
        <v/>
      </c>
      <c r="C453" s="46" t="str">
        <f>IFERROR(VLOOKUP($A453,'XI-MARKS-DB'!$A$1:$BY$184,7),"")</f>
        <v/>
      </c>
      <c r="D453" s="104" t="str">
        <f t="shared" ref="D453" si="448">IF($D454="","",$F$1)</f>
        <v/>
      </c>
      <c r="E453" s="104"/>
      <c r="F453" s="104"/>
      <c r="G453" s="104" t="str">
        <f t="shared" ref="G453" si="449">IF($G454="","",$I$1)</f>
        <v/>
      </c>
      <c r="H453" s="104"/>
      <c r="I453" s="104"/>
      <c r="J453" s="104" t="str">
        <f>IFERROR(VLOOKUP($A453,'XI-MARKS-DB'!$A$1:$BY$184,26),"")</f>
        <v/>
      </c>
      <c r="K453" s="104"/>
      <c r="L453" s="104"/>
      <c r="M453" s="104" t="str">
        <f>IFERROR(VLOOKUP($A453,'XI-MARKS-DB'!$A$1:$BY$184,36),"")</f>
        <v/>
      </c>
      <c r="N453" s="104"/>
      <c r="O453" s="104"/>
      <c r="P453" s="104" t="str">
        <f>IFERROR(VLOOKUP($A453,'XI-MARKS-DB'!$A$1:$BY$184,46),"")</f>
        <v/>
      </c>
      <c r="Q453" s="104"/>
      <c r="R453" s="104"/>
      <c r="S453" s="104" t="str">
        <f>IFERROR(IF((VLOOKUP($A453,'XI-MARKS-DB'!$A$1:$BY$184,56))=0,"",VLOOKUP($A453,'XI-MARKS-DB'!$A$1:$BY$184,56)),"")</f>
        <v/>
      </c>
      <c r="T453" s="104"/>
      <c r="U453" s="104"/>
      <c r="V453" s="103" t="str">
        <f>IFERROR(VLOOKUP($A453,'XI-MARKS-DB'!$A$1:$BY$184,66),"")</f>
        <v/>
      </c>
      <c r="W453" s="103" t="str">
        <f>IFERROR(VLOOKUP($A453,'XI-MARKS-DB'!$A$1:$BY$184,69),"")</f>
        <v/>
      </c>
    </row>
    <row r="454" spans="1:23" x14ac:dyDescent="0.3">
      <c r="A454" s="103"/>
      <c r="B454" s="103"/>
      <c r="C454" s="46" t="str">
        <f>IFERROR(VLOOKUP($A453,'XI-MARKS-DB'!$A$1:$BY$184,4),"")</f>
        <v/>
      </c>
      <c r="D454" s="46" t="str">
        <f>IFERROR(VLOOKUP($A453,'XI-MARKS-DB'!$A$1:$BY$184,10),"")</f>
        <v/>
      </c>
      <c r="E454" s="46" t="str">
        <f>IFERROR(VLOOKUP($A453,'XI-MARKS-DB'!$A$1:$BY$184,12),"")</f>
        <v/>
      </c>
      <c r="F454" s="46" t="str">
        <f>IFERROR(VLOOKUP($A453,'XI-MARKS-DB'!$A$1:$BY$184,14),"")</f>
        <v/>
      </c>
      <c r="G454" s="46" t="str">
        <f>IFERROR(VLOOKUP($A453,'XI-MARKS-DB'!$A$1:$BY$184,19),"")</f>
        <v/>
      </c>
      <c r="H454" s="46" t="str">
        <f>IFERROR(VLOOKUP($A453,'XI-MARKS-DB'!$A$1:$BY$184,21),"")</f>
        <v/>
      </c>
      <c r="I454" s="46" t="str">
        <f>IFERROR(VLOOKUP($A453,'XI-MARKS-DB'!$A$1:$BY$184,23),"")</f>
        <v/>
      </c>
      <c r="J454" s="46" t="str">
        <f>IFERROR(VLOOKUP($A453,'XI-MARKS-DB'!$A$1:$BY$184,29),"")</f>
        <v/>
      </c>
      <c r="K454" s="46" t="str">
        <f>IFERROR(VLOOKUP($A453,'XI-MARKS-DB'!$A$1:$BY$184,31),"")</f>
        <v/>
      </c>
      <c r="L454" s="46" t="str">
        <f>IFERROR(VLOOKUP($A453,'XI-MARKS-DB'!$A$1:$BY$184,33),"")</f>
        <v/>
      </c>
      <c r="M454" s="46" t="str">
        <f>IFERROR(VLOOKUP($A453,'XI-MARKS-DB'!$A$1:$BY$184,39),"")</f>
        <v/>
      </c>
      <c r="N454" s="46" t="str">
        <f>IFERROR(VLOOKUP($A453,'XI-MARKS-DB'!$A$1:$BY$184,41),"")</f>
        <v/>
      </c>
      <c r="O454" s="46" t="str">
        <f>IFERROR(VLOOKUP($A453,'XI-MARKS-DB'!$A$1:$BY$184,43),"")</f>
        <v/>
      </c>
      <c r="P454" s="46" t="str">
        <f>IFERROR(VLOOKUP($A453,'XI-MARKS-DB'!$A$1:$BY$184,49),"")</f>
        <v/>
      </c>
      <c r="Q454" s="46" t="str">
        <f>IFERROR(VLOOKUP($A453,'XI-MARKS-DB'!$A$1:$BY$184,51),"")</f>
        <v/>
      </c>
      <c r="R454" s="46" t="str">
        <f>IFERROR(VLOOKUP($A453,'XI-MARKS-DB'!$A$1:$BY$184,53),"")</f>
        <v/>
      </c>
      <c r="S454" s="46" t="str">
        <f>IFERROR(IF((VLOOKUP($A453,'XI-MARKS-DB'!$A$1:$BY$184,59))=0,"",VLOOKUP($A453,'XI-MARKS-DB'!$A$1:$BY$184,59)),"")</f>
        <v/>
      </c>
      <c r="T454" s="46" t="str">
        <f>IFERROR(IF((VLOOKUP($A453,'XI-MARKS-DB'!$A$1:$BY$184,61))=0,"",VLOOKUP($A453,'XI-MARKS-DB'!$A$1:$BY$184,61)),"")</f>
        <v/>
      </c>
      <c r="U454" s="46" t="str">
        <f>IFERROR(VLOOKUP($A453,'XI-MARKS-DB'!$A$1:$BY$184,63),"")</f>
        <v/>
      </c>
      <c r="V454" s="103"/>
      <c r="W454" s="103"/>
    </row>
    <row r="455" spans="1:23" x14ac:dyDescent="0.3">
      <c r="A455" s="103" t="str">
        <f>IF(COUNTA('XI-MARKS-DB'!$C$3:$C$277)&gt;A453,A453+1,"")</f>
        <v/>
      </c>
      <c r="B455" s="103" t="str">
        <f>IFERROR(VLOOKUP($A455,'XI-MARKS-DB'!$A$1:$BY$184,3)&amp;" ("&amp;VLOOKUP($A455,'XI-MARKS-DB'!$A$1:$BY$184,2)&amp;")","")</f>
        <v/>
      </c>
      <c r="C455" s="46" t="str">
        <f>IFERROR(VLOOKUP($A455,'XI-MARKS-DB'!$A$1:$BY$184,7),"")</f>
        <v/>
      </c>
      <c r="D455" s="104" t="str">
        <f t="shared" ref="D455" si="450">IF($D456="","",$F$1)</f>
        <v/>
      </c>
      <c r="E455" s="104"/>
      <c r="F455" s="104"/>
      <c r="G455" s="104" t="str">
        <f t="shared" ref="G455" si="451">IF($G456="","",$I$1)</f>
        <v/>
      </c>
      <c r="H455" s="104"/>
      <c r="I455" s="104"/>
      <c r="J455" s="104" t="str">
        <f>IFERROR(VLOOKUP($A455,'XI-MARKS-DB'!$A$1:$BY$184,26),"")</f>
        <v/>
      </c>
      <c r="K455" s="104"/>
      <c r="L455" s="104"/>
      <c r="M455" s="104" t="str">
        <f>IFERROR(VLOOKUP($A455,'XI-MARKS-DB'!$A$1:$BY$184,36),"")</f>
        <v/>
      </c>
      <c r="N455" s="104"/>
      <c r="O455" s="104"/>
      <c r="P455" s="104" t="str">
        <f>IFERROR(VLOOKUP($A455,'XI-MARKS-DB'!$A$1:$BY$184,46),"")</f>
        <v/>
      </c>
      <c r="Q455" s="104"/>
      <c r="R455" s="104"/>
      <c r="S455" s="104" t="str">
        <f>IFERROR(IF((VLOOKUP($A455,'XI-MARKS-DB'!$A$1:$BY$184,56))=0,"",VLOOKUP($A455,'XI-MARKS-DB'!$A$1:$BY$184,56)),"")</f>
        <v/>
      </c>
      <c r="T455" s="104"/>
      <c r="U455" s="104"/>
      <c r="V455" s="103" t="str">
        <f>IFERROR(VLOOKUP($A455,'XI-MARKS-DB'!$A$1:$BY$184,66),"")</f>
        <v/>
      </c>
      <c r="W455" s="103" t="str">
        <f>IFERROR(VLOOKUP($A455,'XI-MARKS-DB'!$A$1:$BY$184,69),"")</f>
        <v/>
      </c>
    </row>
    <row r="456" spans="1:23" x14ac:dyDescent="0.3">
      <c r="A456" s="103"/>
      <c r="B456" s="103"/>
      <c r="C456" s="46" t="str">
        <f>IFERROR(VLOOKUP($A455,'XI-MARKS-DB'!$A$1:$BY$184,4),"")</f>
        <v/>
      </c>
      <c r="D456" s="46" t="str">
        <f>IFERROR(VLOOKUP($A455,'XI-MARKS-DB'!$A$1:$BY$184,10),"")</f>
        <v/>
      </c>
      <c r="E456" s="46" t="str">
        <f>IFERROR(VLOOKUP($A455,'XI-MARKS-DB'!$A$1:$BY$184,12),"")</f>
        <v/>
      </c>
      <c r="F456" s="46" t="str">
        <f>IFERROR(VLOOKUP($A455,'XI-MARKS-DB'!$A$1:$BY$184,14),"")</f>
        <v/>
      </c>
      <c r="G456" s="46" t="str">
        <f>IFERROR(VLOOKUP($A455,'XI-MARKS-DB'!$A$1:$BY$184,19),"")</f>
        <v/>
      </c>
      <c r="H456" s="46" t="str">
        <f>IFERROR(VLOOKUP($A455,'XI-MARKS-DB'!$A$1:$BY$184,21),"")</f>
        <v/>
      </c>
      <c r="I456" s="46" t="str">
        <f>IFERROR(VLOOKUP($A455,'XI-MARKS-DB'!$A$1:$BY$184,23),"")</f>
        <v/>
      </c>
      <c r="J456" s="46" t="str">
        <f>IFERROR(VLOOKUP($A455,'XI-MARKS-DB'!$A$1:$BY$184,29),"")</f>
        <v/>
      </c>
      <c r="K456" s="46" t="str">
        <f>IFERROR(VLOOKUP($A455,'XI-MARKS-DB'!$A$1:$BY$184,31),"")</f>
        <v/>
      </c>
      <c r="L456" s="46" t="str">
        <f>IFERROR(VLOOKUP($A455,'XI-MARKS-DB'!$A$1:$BY$184,33),"")</f>
        <v/>
      </c>
      <c r="M456" s="46" t="str">
        <f>IFERROR(VLOOKUP($A455,'XI-MARKS-DB'!$A$1:$BY$184,39),"")</f>
        <v/>
      </c>
      <c r="N456" s="46" t="str">
        <f>IFERROR(VLOOKUP($A455,'XI-MARKS-DB'!$A$1:$BY$184,41),"")</f>
        <v/>
      </c>
      <c r="O456" s="46" t="str">
        <f>IFERROR(VLOOKUP($A455,'XI-MARKS-DB'!$A$1:$BY$184,43),"")</f>
        <v/>
      </c>
      <c r="P456" s="46" t="str">
        <f>IFERROR(VLOOKUP($A455,'XI-MARKS-DB'!$A$1:$BY$184,49),"")</f>
        <v/>
      </c>
      <c r="Q456" s="46" t="str">
        <f>IFERROR(VLOOKUP($A455,'XI-MARKS-DB'!$A$1:$BY$184,51),"")</f>
        <v/>
      </c>
      <c r="R456" s="46" t="str">
        <f>IFERROR(VLOOKUP($A455,'XI-MARKS-DB'!$A$1:$BY$184,53),"")</f>
        <v/>
      </c>
      <c r="S456" s="46" t="str">
        <f>IFERROR(IF((VLOOKUP($A455,'XI-MARKS-DB'!$A$1:$BY$184,59))=0,"",VLOOKUP($A455,'XI-MARKS-DB'!$A$1:$BY$184,59)),"")</f>
        <v/>
      </c>
      <c r="T456" s="46" t="str">
        <f>IFERROR(IF((VLOOKUP($A455,'XI-MARKS-DB'!$A$1:$BY$184,61))=0,"",VLOOKUP($A455,'XI-MARKS-DB'!$A$1:$BY$184,61)),"")</f>
        <v/>
      </c>
      <c r="U456" s="46" t="str">
        <f>IFERROR(VLOOKUP($A455,'XI-MARKS-DB'!$A$1:$BY$184,63),"")</f>
        <v/>
      </c>
      <c r="V456" s="103"/>
      <c r="W456" s="103"/>
    </row>
    <row r="457" spans="1:23" x14ac:dyDescent="0.3">
      <c r="A457" s="103" t="str">
        <f>IF(COUNTA('XI-MARKS-DB'!$C$3:$C$277)&gt;A455,A455+1,"")</f>
        <v/>
      </c>
      <c r="B457" s="103" t="str">
        <f>IFERROR(VLOOKUP($A457,'XI-MARKS-DB'!$A$1:$BY$184,3)&amp;" ("&amp;VLOOKUP($A457,'XI-MARKS-DB'!$A$1:$BY$184,2)&amp;")","")</f>
        <v/>
      </c>
      <c r="C457" s="46" t="str">
        <f>IFERROR(VLOOKUP($A457,'XI-MARKS-DB'!$A$1:$BY$184,7),"")</f>
        <v/>
      </c>
      <c r="D457" s="104" t="str">
        <f t="shared" ref="D457" si="452">IF($D458="","",$F$1)</f>
        <v/>
      </c>
      <c r="E457" s="104"/>
      <c r="F457" s="104"/>
      <c r="G457" s="104" t="str">
        <f t="shared" ref="G457" si="453">IF($G458="","",$I$1)</f>
        <v/>
      </c>
      <c r="H457" s="104"/>
      <c r="I457" s="104"/>
      <c r="J457" s="104" t="str">
        <f>IFERROR(VLOOKUP($A457,'XI-MARKS-DB'!$A$1:$BY$184,26),"")</f>
        <v/>
      </c>
      <c r="K457" s="104"/>
      <c r="L457" s="104"/>
      <c r="M457" s="104" t="str">
        <f>IFERROR(VLOOKUP($A457,'XI-MARKS-DB'!$A$1:$BY$184,36),"")</f>
        <v/>
      </c>
      <c r="N457" s="104"/>
      <c r="O457" s="104"/>
      <c r="P457" s="104" t="str">
        <f>IFERROR(VLOOKUP($A457,'XI-MARKS-DB'!$A$1:$BY$184,46),"")</f>
        <v/>
      </c>
      <c r="Q457" s="104"/>
      <c r="R457" s="104"/>
      <c r="S457" s="104" t="str">
        <f>IFERROR(IF((VLOOKUP($A457,'XI-MARKS-DB'!$A$1:$BY$184,56))=0,"",VLOOKUP($A457,'XI-MARKS-DB'!$A$1:$BY$184,56)),"")</f>
        <v/>
      </c>
      <c r="T457" s="104"/>
      <c r="U457" s="104"/>
      <c r="V457" s="103" t="str">
        <f>IFERROR(VLOOKUP($A457,'XI-MARKS-DB'!$A$1:$BY$184,66),"")</f>
        <v/>
      </c>
      <c r="W457" s="103" t="str">
        <f>IFERROR(VLOOKUP($A457,'XI-MARKS-DB'!$A$1:$BY$184,69),"")</f>
        <v/>
      </c>
    </row>
    <row r="458" spans="1:23" x14ac:dyDescent="0.3">
      <c r="A458" s="103"/>
      <c r="B458" s="103"/>
      <c r="C458" s="46" t="str">
        <f>IFERROR(VLOOKUP($A457,'XI-MARKS-DB'!$A$1:$BY$184,4),"")</f>
        <v/>
      </c>
      <c r="D458" s="46" t="str">
        <f>IFERROR(VLOOKUP($A457,'XI-MARKS-DB'!$A$1:$BY$184,10),"")</f>
        <v/>
      </c>
      <c r="E458" s="46" t="str">
        <f>IFERROR(VLOOKUP($A457,'XI-MARKS-DB'!$A$1:$BY$184,12),"")</f>
        <v/>
      </c>
      <c r="F458" s="46" t="str">
        <f>IFERROR(VLOOKUP($A457,'XI-MARKS-DB'!$A$1:$BY$184,14),"")</f>
        <v/>
      </c>
      <c r="G458" s="46" t="str">
        <f>IFERROR(VLOOKUP($A457,'XI-MARKS-DB'!$A$1:$BY$184,19),"")</f>
        <v/>
      </c>
      <c r="H458" s="46" t="str">
        <f>IFERROR(VLOOKUP($A457,'XI-MARKS-DB'!$A$1:$BY$184,21),"")</f>
        <v/>
      </c>
      <c r="I458" s="46" t="str">
        <f>IFERROR(VLOOKUP($A457,'XI-MARKS-DB'!$A$1:$BY$184,23),"")</f>
        <v/>
      </c>
      <c r="J458" s="46" t="str">
        <f>IFERROR(VLOOKUP($A457,'XI-MARKS-DB'!$A$1:$BY$184,29),"")</f>
        <v/>
      </c>
      <c r="K458" s="46" t="str">
        <f>IFERROR(VLOOKUP($A457,'XI-MARKS-DB'!$A$1:$BY$184,31),"")</f>
        <v/>
      </c>
      <c r="L458" s="46" t="str">
        <f>IFERROR(VLOOKUP($A457,'XI-MARKS-DB'!$A$1:$BY$184,33),"")</f>
        <v/>
      </c>
      <c r="M458" s="46" t="str">
        <f>IFERROR(VLOOKUP($A457,'XI-MARKS-DB'!$A$1:$BY$184,39),"")</f>
        <v/>
      </c>
      <c r="N458" s="46" t="str">
        <f>IFERROR(VLOOKUP($A457,'XI-MARKS-DB'!$A$1:$BY$184,41),"")</f>
        <v/>
      </c>
      <c r="O458" s="46" t="str">
        <f>IFERROR(VLOOKUP($A457,'XI-MARKS-DB'!$A$1:$BY$184,43),"")</f>
        <v/>
      </c>
      <c r="P458" s="46" t="str">
        <f>IFERROR(VLOOKUP($A457,'XI-MARKS-DB'!$A$1:$BY$184,49),"")</f>
        <v/>
      </c>
      <c r="Q458" s="46" t="str">
        <f>IFERROR(VLOOKUP($A457,'XI-MARKS-DB'!$A$1:$BY$184,51),"")</f>
        <v/>
      </c>
      <c r="R458" s="46" t="str">
        <f>IFERROR(VLOOKUP($A457,'XI-MARKS-DB'!$A$1:$BY$184,53),"")</f>
        <v/>
      </c>
      <c r="S458" s="46" t="str">
        <f>IFERROR(IF((VLOOKUP($A457,'XI-MARKS-DB'!$A$1:$BY$184,59))=0,"",VLOOKUP($A457,'XI-MARKS-DB'!$A$1:$BY$184,59)),"")</f>
        <v/>
      </c>
      <c r="T458" s="46" t="str">
        <f>IFERROR(IF((VLOOKUP($A457,'XI-MARKS-DB'!$A$1:$BY$184,61))=0,"",VLOOKUP($A457,'XI-MARKS-DB'!$A$1:$BY$184,61)),"")</f>
        <v/>
      </c>
      <c r="U458" s="46" t="str">
        <f>IFERROR(VLOOKUP($A457,'XI-MARKS-DB'!$A$1:$BY$184,63),"")</f>
        <v/>
      </c>
      <c r="V458" s="103"/>
      <c r="W458" s="103"/>
    </row>
    <row r="459" spans="1:23" x14ac:dyDescent="0.3">
      <c r="A459" s="103" t="str">
        <f>IF(COUNTA('XI-MARKS-DB'!$C$3:$C$277)&gt;A457,A457+1,"")</f>
        <v/>
      </c>
      <c r="B459" s="103" t="str">
        <f>IFERROR(VLOOKUP($A459,'XI-MARKS-DB'!$A$1:$BY$184,3)&amp;" ("&amp;VLOOKUP($A459,'XI-MARKS-DB'!$A$1:$BY$184,2)&amp;")","")</f>
        <v/>
      </c>
      <c r="C459" s="46" t="str">
        <f>IFERROR(VLOOKUP($A459,'XI-MARKS-DB'!$A$1:$BY$184,7),"")</f>
        <v/>
      </c>
      <c r="D459" s="104" t="str">
        <f t="shared" ref="D459" si="454">IF($D460="","",$F$1)</f>
        <v/>
      </c>
      <c r="E459" s="104"/>
      <c r="F459" s="104"/>
      <c r="G459" s="104" t="str">
        <f t="shared" ref="G459" si="455">IF($G460="","",$I$1)</f>
        <v/>
      </c>
      <c r="H459" s="104"/>
      <c r="I459" s="104"/>
      <c r="J459" s="104" t="str">
        <f>IFERROR(VLOOKUP($A459,'XI-MARKS-DB'!$A$1:$BY$184,26),"")</f>
        <v/>
      </c>
      <c r="K459" s="104"/>
      <c r="L459" s="104"/>
      <c r="M459" s="104" t="str">
        <f>IFERROR(VLOOKUP($A459,'XI-MARKS-DB'!$A$1:$BY$184,36),"")</f>
        <v/>
      </c>
      <c r="N459" s="104"/>
      <c r="O459" s="104"/>
      <c r="P459" s="104" t="str">
        <f>IFERROR(VLOOKUP($A459,'XI-MARKS-DB'!$A$1:$BY$184,46),"")</f>
        <v/>
      </c>
      <c r="Q459" s="104"/>
      <c r="R459" s="104"/>
      <c r="S459" s="104" t="str">
        <f>IFERROR(IF((VLOOKUP($A459,'XI-MARKS-DB'!$A$1:$BY$184,56))=0,"",VLOOKUP($A459,'XI-MARKS-DB'!$A$1:$BY$184,56)),"")</f>
        <v/>
      </c>
      <c r="T459" s="104"/>
      <c r="U459" s="104"/>
      <c r="V459" s="103" t="str">
        <f>IFERROR(VLOOKUP($A459,'XI-MARKS-DB'!$A$1:$BY$184,66),"")</f>
        <v/>
      </c>
      <c r="W459" s="103" t="str">
        <f>IFERROR(VLOOKUP($A459,'XI-MARKS-DB'!$A$1:$BY$184,69),"")</f>
        <v/>
      </c>
    </row>
    <row r="460" spans="1:23" x14ac:dyDescent="0.3">
      <c r="A460" s="103"/>
      <c r="B460" s="103"/>
      <c r="C460" s="46" t="str">
        <f>IFERROR(VLOOKUP($A459,'XI-MARKS-DB'!$A$1:$BY$184,4),"")</f>
        <v/>
      </c>
      <c r="D460" s="46" t="str">
        <f>IFERROR(VLOOKUP($A459,'XI-MARKS-DB'!$A$1:$BY$184,10),"")</f>
        <v/>
      </c>
      <c r="E460" s="46" t="str">
        <f>IFERROR(VLOOKUP($A459,'XI-MARKS-DB'!$A$1:$BY$184,12),"")</f>
        <v/>
      </c>
      <c r="F460" s="46" t="str">
        <f>IFERROR(VLOOKUP($A459,'XI-MARKS-DB'!$A$1:$BY$184,14),"")</f>
        <v/>
      </c>
      <c r="G460" s="46" t="str">
        <f>IFERROR(VLOOKUP($A459,'XI-MARKS-DB'!$A$1:$BY$184,19),"")</f>
        <v/>
      </c>
      <c r="H460" s="46" t="str">
        <f>IFERROR(VLOOKUP($A459,'XI-MARKS-DB'!$A$1:$BY$184,21),"")</f>
        <v/>
      </c>
      <c r="I460" s="46" t="str">
        <f>IFERROR(VLOOKUP($A459,'XI-MARKS-DB'!$A$1:$BY$184,23),"")</f>
        <v/>
      </c>
      <c r="J460" s="46" t="str">
        <f>IFERROR(VLOOKUP($A459,'XI-MARKS-DB'!$A$1:$BY$184,29),"")</f>
        <v/>
      </c>
      <c r="K460" s="46" t="str">
        <f>IFERROR(VLOOKUP($A459,'XI-MARKS-DB'!$A$1:$BY$184,31),"")</f>
        <v/>
      </c>
      <c r="L460" s="46" t="str">
        <f>IFERROR(VLOOKUP($A459,'XI-MARKS-DB'!$A$1:$BY$184,33),"")</f>
        <v/>
      </c>
      <c r="M460" s="46" t="str">
        <f>IFERROR(VLOOKUP($A459,'XI-MARKS-DB'!$A$1:$BY$184,39),"")</f>
        <v/>
      </c>
      <c r="N460" s="46" t="str">
        <f>IFERROR(VLOOKUP($A459,'XI-MARKS-DB'!$A$1:$BY$184,41),"")</f>
        <v/>
      </c>
      <c r="O460" s="46" t="str">
        <f>IFERROR(VLOOKUP($A459,'XI-MARKS-DB'!$A$1:$BY$184,43),"")</f>
        <v/>
      </c>
      <c r="P460" s="46" t="str">
        <f>IFERROR(VLOOKUP($A459,'XI-MARKS-DB'!$A$1:$BY$184,49),"")</f>
        <v/>
      </c>
      <c r="Q460" s="46" t="str">
        <f>IFERROR(VLOOKUP($A459,'XI-MARKS-DB'!$A$1:$BY$184,51),"")</f>
        <v/>
      </c>
      <c r="R460" s="46" t="str">
        <f>IFERROR(VLOOKUP($A459,'XI-MARKS-DB'!$A$1:$BY$184,53),"")</f>
        <v/>
      </c>
      <c r="S460" s="46" t="str">
        <f>IFERROR(IF((VLOOKUP($A459,'XI-MARKS-DB'!$A$1:$BY$184,59))=0,"",VLOOKUP($A459,'XI-MARKS-DB'!$A$1:$BY$184,59)),"")</f>
        <v/>
      </c>
      <c r="T460" s="46" t="str">
        <f>IFERROR(IF((VLOOKUP($A459,'XI-MARKS-DB'!$A$1:$BY$184,61))=0,"",VLOOKUP($A459,'XI-MARKS-DB'!$A$1:$BY$184,61)),"")</f>
        <v/>
      </c>
      <c r="U460" s="46" t="str">
        <f>IFERROR(VLOOKUP($A459,'XI-MARKS-DB'!$A$1:$BY$184,63),"")</f>
        <v/>
      </c>
      <c r="V460" s="103"/>
      <c r="W460" s="103"/>
    </row>
    <row r="461" spans="1:23" x14ac:dyDescent="0.3">
      <c r="A461" s="103" t="str">
        <f>IF(COUNTA('XI-MARKS-DB'!$C$3:$C$277)&gt;A459,A459+1,"")</f>
        <v/>
      </c>
      <c r="B461" s="103" t="str">
        <f>IFERROR(VLOOKUP($A461,'XI-MARKS-DB'!$A$1:$BY$184,3)&amp;" ("&amp;VLOOKUP($A461,'XI-MARKS-DB'!$A$1:$BY$184,2)&amp;")","")</f>
        <v/>
      </c>
      <c r="C461" s="46" t="str">
        <f>IFERROR(VLOOKUP($A461,'XI-MARKS-DB'!$A$1:$BY$184,7),"")</f>
        <v/>
      </c>
      <c r="D461" s="104" t="str">
        <f t="shared" ref="D461" si="456">IF($D462="","",$F$1)</f>
        <v/>
      </c>
      <c r="E461" s="104"/>
      <c r="F461" s="104"/>
      <c r="G461" s="104" t="str">
        <f t="shared" ref="G461" si="457">IF($G462="","",$I$1)</f>
        <v/>
      </c>
      <c r="H461" s="104"/>
      <c r="I461" s="104"/>
      <c r="J461" s="104" t="str">
        <f>IFERROR(VLOOKUP($A461,'XI-MARKS-DB'!$A$1:$BY$184,26),"")</f>
        <v/>
      </c>
      <c r="K461" s="104"/>
      <c r="L461" s="104"/>
      <c r="M461" s="104" t="str">
        <f>IFERROR(VLOOKUP($A461,'XI-MARKS-DB'!$A$1:$BY$184,36),"")</f>
        <v/>
      </c>
      <c r="N461" s="104"/>
      <c r="O461" s="104"/>
      <c r="P461" s="104" t="str">
        <f>IFERROR(VLOOKUP($A461,'XI-MARKS-DB'!$A$1:$BY$184,46),"")</f>
        <v/>
      </c>
      <c r="Q461" s="104"/>
      <c r="R461" s="104"/>
      <c r="S461" s="104" t="str">
        <f>IFERROR(IF((VLOOKUP($A461,'XI-MARKS-DB'!$A$1:$BY$184,56))=0,"",VLOOKUP($A461,'XI-MARKS-DB'!$A$1:$BY$184,56)),"")</f>
        <v/>
      </c>
      <c r="T461" s="104"/>
      <c r="U461" s="104"/>
      <c r="V461" s="103" t="str">
        <f>IFERROR(VLOOKUP($A461,'XI-MARKS-DB'!$A$1:$BY$184,66),"")</f>
        <v/>
      </c>
      <c r="W461" s="103" t="str">
        <f>IFERROR(VLOOKUP($A461,'XI-MARKS-DB'!$A$1:$BY$184,69),"")</f>
        <v/>
      </c>
    </row>
    <row r="462" spans="1:23" x14ac:dyDescent="0.3">
      <c r="A462" s="103"/>
      <c r="B462" s="103"/>
      <c r="C462" s="46" t="str">
        <f>IFERROR(VLOOKUP($A461,'XI-MARKS-DB'!$A$1:$BY$184,4),"")</f>
        <v/>
      </c>
      <c r="D462" s="46" t="str">
        <f>IFERROR(VLOOKUP($A461,'XI-MARKS-DB'!$A$1:$BY$184,10),"")</f>
        <v/>
      </c>
      <c r="E462" s="46" t="str">
        <f>IFERROR(VLOOKUP($A461,'XI-MARKS-DB'!$A$1:$BY$184,12),"")</f>
        <v/>
      </c>
      <c r="F462" s="46" t="str">
        <f>IFERROR(VLOOKUP($A461,'XI-MARKS-DB'!$A$1:$BY$184,14),"")</f>
        <v/>
      </c>
      <c r="G462" s="46" t="str">
        <f>IFERROR(VLOOKUP($A461,'XI-MARKS-DB'!$A$1:$BY$184,19),"")</f>
        <v/>
      </c>
      <c r="H462" s="46" t="str">
        <f>IFERROR(VLOOKUP($A461,'XI-MARKS-DB'!$A$1:$BY$184,21),"")</f>
        <v/>
      </c>
      <c r="I462" s="46" t="str">
        <f>IFERROR(VLOOKUP($A461,'XI-MARKS-DB'!$A$1:$BY$184,23),"")</f>
        <v/>
      </c>
      <c r="J462" s="46" t="str">
        <f>IFERROR(VLOOKUP($A461,'XI-MARKS-DB'!$A$1:$BY$184,29),"")</f>
        <v/>
      </c>
      <c r="K462" s="46" t="str">
        <f>IFERROR(VLOOKUP($A461,'XI-MARKS-DB'!$A$1:$BY$184,31),"")</f>
        <v/>
      </c>
      <c r="L462" s="46" t="str">
        <f>IFERROR(VLOOKUP($A461,'XI-MARKS-DB'!$A$1:$BY$184,33),"")</f>
        <v/>
      </c>
      <c r="M462" s="46" t="str">
        <f>IFERROR(VLOOKUP($A461,'XI-MARKS-DB'!$A$1:$BY$184,39),"")</f>
        <v/>
      </c>
      <c r="N462" s="46" t="str">
        <f>IFERROR(VLOOKUP($A461,'XI-MARKS-DB'!$A$1:$BY$184,41),"")</f>
        <v/>
      </c>
      <c r="O462" s="46" t="str">
        <f>IFERROR(VLOOKUP($A461,'XI-MARKS-DB'!$A$1:$BY$184,43),"")</f>
        <v/>
      </c>
      <c r="P462" s="46" t="str">
        <f>IFERROR(VLOOKUP($A461,'XI-MARKS-DB'!$A$1:$BY$184,49),"")</f>
        <v/>
      </c>
      <c r="Q462" s="46" t="str">
        <f>IFERROR(VLOOKUP($A461,'XI-MARKS-DB'!$A$1:$BY$184,51),"")</f>
        <v/>
      </c>
      <c r="R462" s="46" t="str">
        <f>IFERROR(VLOOKUP($A461,'XI-MARKS-DB'!$A$1:$BY$184,53),"")</f>
        <v/>
      </c>
      <c r="S462" s="46" t="str">
        <f>IFERROR(IF((VLOOKUP($A461,'XI-MARKS-DB'!$A$1:$BY$184,59))=0,"",VLOOKUP($A461,'XI-MARKS-DB'!$A$1:$BY$184,59)),"")</f>
        <v/>
      </c>
      <c r="T462" s="46" t="str">
        <f>IFERROR(IF((VLOOKUP($A461,'XI-MARKS-DB'!$A$1:$BY$184,61))=0,"",VLOOKUP($A461,'XI-MARKS-DB'!$A$1:$BY$184,61)),"")</f>
        <v/>
      </c>
      <c r="U462" s="46" t="str">
        <f>IFERROR(VLOOKUP($A461,'XI-MARKS-DB'!$A$1:$BY$184,63),"")</f>
        <v/>
      </c>
      <c r="V462" s="103"/>
      <c r="W462" s="103"/>
    </row>
    <row r="463" spans="1:23" x14ac:dyDescent="0.3">
      <c r="A463" s="103" t="str">
        <f>IF(COUNTA('XI-MARKS-DB'!$C$3:$C$277)&gt;A461,A461+1,"")</f>
        <v/>
      </c>
      <c r="B463" s="103" t="str">
        <f>IFERROR(VLOOKUP($A463,'XI-MARKS-DB'!$A$1:$BY$184,3)&amp;" ("&amp;VLOOKUP($A463,'XI-MARKS-DB'!$A$1:$BY$184,2)&amp;")","")</f>
        <v/>
      </c>
      <c r="C463" s="46" t="str">
        <f>IFERROR(VLOOKUP($A463,'XI-MARKS-DB'!$A$1:$BY$184,7),"")</f>
        <v/>
      </c>
      <c r="D463" s="104" t="str">
        <f t="shared" ref="D463" si="458">IF($D464="","",$F$1)</f>
        <v/>
      </c>
      <c r="E463" s="104"/>
      <c r="F463" s="104"/>
      <c r="G463" s="104" t="str">
        <f t="shared" ref="G463" si="459">IF($G464="","",$I$1)</f>
        <v/>
      </c>
      <c r="H463" s="104"/>
      <c r="I463" s="104"/>
      <c r="J463" s="104" t="str">
        <f>IFERROR(VLOOKUP($A463,'XI-MARKS-DB'!$A$1:$BY$184,26),"")</f>
        <v/>
      </c>
      <c r="K463" s="104"/>
      <c r="L463" s="104"/>
      <c r="M463" s="104" t="str">
        <f>IFERROR(VLOOKUP($A463,'XI-MARKS-DB'!$A$1:$BY$184,36),"")</f>
        <v/>
      </c>
      <c r="N463" s="104"/>
      <c r="O463" s="104"/>
      <c r="P463" s="104" t="str">
        <f>IFERROR(VLOOKUP($A463,'XI-MARKS-DB'!$A$1:$BY$184,46),"")</f>
        <v/>
      </c>
      <c r="Q463" s="104"/>
      <c r="R463" s="104"/>
      <c r="S463" s="104" t="str">
        <f>IFERROR(IF((VLOOKUP($A463,'XI-MARKS-DB'!$A$1:$BY$184,56))=0,"",VLOOKUP($A463,'XI-MARKS-DB'!$A$1:$BY$184,56)),"")</f>
        <v/>
      </c>
      <c r="T463" s="104"/>
      <c r="U463" s="104"/>
      <c r="V463" s="103" t="str">
        <f>IFERROR(VLOOKUP($A463,'XI-MARKS-DB'!$A$1:$BY$184,66),"")</f>
        <v/>
      </c>
      <c r="W463" s="103" t="str">
        <f>IFERROR(VLOOKUP($A463,'XI-MARKS-DB'!$A$1:$BY$184,69),"")</f>
        <v/>
      </c>
    </row>
    <row r="464" spans="1:23" x14ac:dyDescent="0.3">
      <c r="A464" s="103"/>
      <c r="B464" s="103"/>
      <c r="C464" s="46" t="str">
        <f>IFERROR(VLOOKUP($A463,'XI-MARKS-DB'!$A$1:$BY$184,4),"")</f>
        <v/>
      </c>
      <c r="D464" s="46" t="str">
        <f>IFERROR(VLOOKUP($A463,'XI-MARKS-DB'!$A$1:$BY$184,10),"")</f>
        <v/>
      </c>
      <c r="E464" s="46" t="str">
        <f>IFERROR(VLOOKUP($A463,'XI-MARKS-DB'!$A$1:$BY$184,12),"")</f>
        <v/>
      </c>
      <c r="F464" s="46" t="str">
        <f>IFERROR(VLOOKUP($A463,'XI-MARKS-DB'!$A$1:$BY$184,14),"")</f>
        <v/>
      </c>
      <c r="G464" s="46" t="str">
        <f>IFERROR(VLOOKUP($A463,'XI-MARKS-DB'!$A$1:$BY$184,19),"")</f>
        <v/>
      </c>
      <c r="H464" s="46" t="str">
        <f>IFERROR(VLOOKUP($A463,'XI-MARKS-DB'!$A$1:$BY$184,21),"")</f>
        <v/>
      </c>
      <c r="I464" s="46" t="str">
        <f>IFERROR(VLOOKUP($A463,'XI-MARKS-DB'!$A$1:$BY$184,23),"")</f>
        <v/>
      </c>
      <c r="J464" s="46" t="str">
        <f>IFERROR(VLOOKUP($A463,'XI-MARKS-DB'!$A$1:$BY$184,29),"")</f>
        <v/>
      </c>
      <c r="K464" s="46" t="str">
        <f>IFERROR(VLOOKUP($A463,'XI-MARKS-DB'!$A$1:$BY$184,31),"")</f>
        <v/>
      </c>
      <c r="L464" s="46" t="str">
        <f>IFERROR(VLOOKUP($A463,'XI-MARKS-DB'!$A$1:$BY$184,33),"")</f>
        <v/>
      </c>
      <c r="M464" s="46" t="str">
        <f>IFERROR(VLOOKUP($A463,'XI-MARKS-DB'!$A$1:$BY$184,39),"")</f>
        <v/>
      </c>
      <c r="N464" s="46" t="str">
        <f>IFERROR(VLOOKUP($A463,'XI-MARKS-DB'!$A$1:$BY$184,41),"")</f>
        <v/>
      </c>
      <c r="O464" s="46" t="str">
        <f>IFERROR(VLOOKUP($A463,'XI-MARKS-DB'!$A$1:$BY$184,43),"")</f>
        <v/>
      </c>
      <c r="P464" s="46" t="str">
        <f>IFERROR(VLOOKUP($A463,'XI-MARKS-DB'!$A$1:$BY$184,49),"")</f>
        <v/>
      </c>
      <c r="Q464" s="46" t="str">
        <f>IFERROR(VLOOKUP($A463,'XI-MARKS-DB'!$A$1:$BY$184,51),"")</f>
        <v/>
      </c>
      <c r="R464" s="46" t="str">
        <f>IFERROR(VLOOKUP($A463,'XI-MARKS-DB'!$A$1:$BY$184,53),"")</f>
        <v/>
      </c>
      <c r="S464" s="46" t="str">
        <f>IFERROR(IF((VLOOKUP($A463,'XI-MARKS-DB'!$A$1:$BY$184,59))=0,"",VLOOKUP($A463,'XI-MARKS-DB'!$A$1:$BY$184,59)),"")</f>
        <v/>
      </c>
      <c r="T464" s="46" t="str">
        <f>IFERROR(IF((VLOOKUP($A463,'XI-MARKS-DB'!$A$1:$BY$184,61))=0,"",VLOOKUP($A463,'XI-MARKS-DB'!$A$1:$BY$184,61)),"")</f>
        <v/>
      </c>
      <c r="U464" s="46" t="str">
        <f>IFERROR(VLOOKUP($A463,'XI-MARKS-DB'!$A$1:$BY$184,63),"")</f>
        <v/>
      </c>
      <c r="V464" s="103"/>
      <c r="W464" s="103"/>
    </row>
    <row r="465" spans="1:23" x14ac:dyDescent="0.3">
      <c r="A465" s="103" t="str">
        <f>IF(COUNTA('XI-MARKS-DB'!$C$3:$C$277)&gt;A463,A463+1,"")</f>
        <v/>
      </c>
      <c r="B465" s="103" t="str">
        <f>IFERROR(VLOOKUP($A465,'XI-MARKS-DB'!$A$1:$BY$184,3)&amp;" ("&amp;VLOOKUP($A465,'XI-MARKS-DB'!$A$1:$BY$184,2)&amp;")","")</f>
        <v/>
      </c>
      <c r="C465" s="46" t="str">
        <f>IFERROR(VLOOKUP($A465,'XI-MARKS-DB'!$A$1:$BY$184,7),"")</f>
        <v/>
      </c>
      <c r="D465" s="104" t="str">
        <f t="shared" ref="D465" si="460">IF($D466="","",$F$1)</f>
        <v/>
      </c>
      <c r="E465" s="104"/>
      <c r="F465" s="104"/>
      <c r="G465" s="104" t="str">
        <f t="shared" ref="G465" si="461">IF($G466="","",$I$1)</f>
        <v/>
      </c>
      <c r="H465" s="104"/>
      <c r="I465" s="104"/>
      <c r="J465" s="104" t="str">
        <f>IFERROR(VLOOKUP($A465,'XI-MARKS-DB'!$A$1:$BY$184,26),"")</f>
        <v/>
      </c>
      <c r="K465" s="104"/>
      <c r="L465" s="104"/>
      <c r="M465" s="104" t="str">
        <f>IFERROR(VLOOKUP($A465,'XI-MARKS-DB'!$A$1:$BY$184,36),"")</f>
        <v/>
      </c>
      <c r="N465" s="104"/>
      <c r="O465" s="104"/>
      <c r="P465" s="104" t="str">
        <f>IFERROR(VLOOKUP($A465,'XI-MARKS-DB'!$A$1:$BY$184,46),"")</f>
        <v/>
      </c>
      <c r="Q465" s="104"/>
      <c r="R465" s="104"/>
      <c r="S465" s="104" t="str">
        <f>IFERROR(IF((VLOOKUP($A465,'XI-MARKS-DB'!$A$1:$BY$184,56))=0,"",VLOOKUP($A465,'XI-MARKS-DB'!$A$1:$BY$184,56)),"")</f>
        <v/>
      </c>
      <c r="T465" s="104"/>
      <c r="U465" s="104"/>
      <c r="V465" s="103" t="str">
        <f>IFERROR(VLOOKUP($A465,'XI-MARKS-DB'!$A$1:$BY$184,66),"")</f>
        <v/>
      </c>
      <c r="W465" s="103" t="str">
        <f>IFERROR(VLOOKUP($A465,'XI-MARKS-DB'!$A$1:$BY$184,69),"")</f>
        <v/>
      </c>
    </row>
    <row r="466" spans="1:23" x14ac:dyDescent="0.3">
      <c r="A466" s="103"/>
      <c r="B466" s="103"/>
      <c r="C466" s="46" t="str">
        <f>IFERROR(VLOOKUP($A465,'XI-MARKS-DB'!$A$1:$BY$184,4),"")</f>
        <v/>
      </c>
      <c r="D466" s="46" t="str">
        <f>IFERROR(VLOOKUP($A465,'XI-MARKS-DB'!$A$1:$BY$184,10),"")</f>
        <v/>
      </c>
      <c r="E466" s="46" t="str">
        <f>IFERROR(VLOOKUP($A465,'XI-MARKS-DB'!$A$1:$BY$184,12),"")</f>
        <v/>
      </c>
      <c r="F466" s="46" t="str">
        <f>IFERROR(VLOOKUP($A465,'XI-MARKS-DB'!$A$1:$BY$184,14),"")</f>
        <v/>
      </c>
      <c r="G466" s="46" t="str">
        <f>IFERROR(VLOOKUP($A465,'XI-MARKS-DB'!$A$1:$BY$184,19),"")</f>
        <v/>
      </c>
      <c r="H466" s="46" t="str">
        <f>IFERROR(VLOOKUP($A465,'XI-MARKS-DB'!$A$1:$BY$184,21),"")</f>
        <v/>
      </c>
      <c r="I466" s="46" t="str">
        <f>IFERROR(VLOOKUP($A465,'XI-MARKS-DB'!$A$1:$BY$184,23),"")</f>
        <v/>
      </c>
      <c r="J466" s="46" t="str">
        <f>IFERROR(VLOOKUP($A465,'XI-MARKS-DB'!$A$1:$BY$184,29),"")</f>
        <v/>
      </c>
      <c r="K466" s="46" t="str">
        <f>IFERROR(VLOOKUP($A465,'XI-MARKS-DB'!$A$1:$BY$184,31),"")</f>
        <v/>
      </c>
      <c r="L466" s="46" t="str">
        <f>IFERROR(VLOOKUP($A465,'XI-MARKS-DB'!$A$1:$BY$184,33),"")</f>
        <v/>
      </c>
      <c r="M466" s="46" t="str">
        <f>IFERROR(VLOOKUP($A465,'XI-MARKS-DB'!$A$1:$BY$184,39),"")</f>
        <v/>
      </c>
      <c r="N466" s="46" t="str">
        <f>IFERROR(VLOOKUP($A465,'XI-MARKS-DB'!$A$1:$BY$184,41),"")</f>
        <v/>
      </c>
      <c r="O466" s="46" t="str">
        <f>IFERROR(VLOOKUP($A465,'XI-MARKS-DB'!$A$1:$BY$184,43),"")</f>
        <v/>
      </c>
      <c r="P466" s="46" t="str">
        <f>IFERROR(VLOOKUP($A465,'XI-MARKS-DB'!$A$1:$BY$184,49),"")</f>
        <v/>
      </c>
      <c r="Q466" s="46" t="str">
        <f>IFERROR(VLOOKUP($A465,'XI-MARKS-DB'!$A$1:$BY$184,51),"")</f>
        <v/>
      </c>
      <c r="R466" s="46" t="str">
        <f>IFERROR(VLOOKUP($A465,'XI-MARKS-DB'!$A$1:$BY$184,53),"")</f>
        <v/>
      </c>
      <c r="S466" s="46" t="str">
        <f>IFERROR(IF((VLOOKUP($A465,'XI-MARKS-DB'!$A$1:$BY$184,59))=0,"",VLOOKUP($A465,'XI-MARKS-DB'!$A$1:$BY$184,59)),"")</f>
        <v/>
      </c>
      <c r="T466" s="46" t="str">
        <f>IFERROR(IF((VLOOKUP($A465,'XI-MARKS-DB'!$A$1:$BY$184,61))=0,"",VLOOKUP($A465,'XI-MARKS-DB'!$A$1:$BY$184,61)),"")</f>
        <v/>
      </c>
      <c r="U466" s="46" t="str">
        <f>IFERROR(VLOOKUP($A465,'XI-MARKS-DB'!$A$1:$BY$184,63),"")</f>
        <v/>
      </c>
      <c r="V466" s="103"/>
      <c r="W466" s="103"/>
    </row>
    <row r="467" spans="1:23" x14ac:dyDescent="0.3">
      <c r="A467" s="103" t="str">
        <f>IF(COUNTA('XI-MARKS-DB'!$C$3:$C$277)&gt;A465,A465+1,"")</f>
        <v/>
      </c>
      <c r="B467" s="103" t="str">
        <f>IFERROR(VLOOKUP($A467,'XI-MARKS-DB'!$A$1:$BY$184,3)&amp;" ("&amp;VLOOKUP($A467,'XI-MARKS-DB'!$A$1:$BY$184,2)&amp;")","")</f>
        <v/>
      </c>
      <c r="C467" s="46" t="str">
        <f>IFERROR(VLOOKUP($A467,'XI-MARKS-DB'!$A$1:$BY$184,7),"")</f>
        <v/>
      </c>
      <c r="D467" s="104" t="str">
        <f t="shared" ref="D467" si="462">IF($D468="","",$F$1)</f>
        <v/>
      </c>
      <c r="E467" s="104"/>
      <c r="F467" s="104"/>
      <c r="G467" s="104" t="str">
        <f t="shared" ref="G467" si="463">IF($G468="","",$I$1)</f>
        <v/>
      </c>
      <c r="H467" s="104"/>
      <c r="I467" s="104"/>
      <c r="J467" s="104" t="str">
        <f>IFERROR(VLOOKUP($A467,'XI-MARKS-DB'!$A$1:$BY$184,26),"")</f>
        <v/>
      </c>
      <c r="K467" s="104"/>
      <c r="L467" s="104"/>
      <c r="M467" s="104" t="str">
        <f>IFERROR(VLOOKUP($A467,'XI-MARKS-DB'!$A$1:$BY$184,36),"")</f>
        <v/>
      </c>
      <c r="N467" s="104"/>
      <c r="O467" s="104"/>
      <c r="P467" s="104" t="str">
        <f>IFERROR(VLOOKUP($A467,'XI-MARKS-DB'!$A$1:$BY$184,46),"")</f>
        <v/>
      </c>
      <c r="Q467" s="104"/>
      <c r="R467" s="104"/>
      <c r="S467" s="104" t="str">
        <f>IFERROR(IF((VLOOKUP($A467,'XI-MARKS-DB'!$A$1:$BY$184,56))=0,"",VLOOKUP($A467,'XI-MARKS-DB'!$A$1:$BY$184,56)),"")</f>
        <v/>
      </c>
      <c r="T467" s="104"/>
      <c r="U467" s="104"/>
      <c r="V467" s="103" t="str">
        <f>IFERROR(VLOOKUP($A467,'XI-MARKS-DB'!$A$1:$BY$184,66),"")</f>
        <v/>
      </c>
      <c r="W467" s="103" t="str">
        <f>IFERROR(VLOOKUP($A467,'XI-MARKS-DB'!$A$1:$BY$184,69),"")</f>
        <v/>
      </c>
    </row>
    <row r="468" spans="1:23" x14ac:dyDescent="0.3">
      <c r="A468" s="103"/>
      <c r="B468" s="103"/>
      <c r="C468" s="46" t="str">
        <f>IFERROR(VLOOKUP($A467,'XI-MARKS-DB'!$A$1:$BY$184,4),"")</f>
        <v/>
      </c>
      <c r="D468" s="46" t="str">
        <f>IFERROR(VLOOKUP($A467,'XI-MARKS-DB'!$A$1:$BY$184,10),"")</f>
        <v/>
      </c>
      <c r="E468" s="46" t="str">
        <f>IFERROR(VLOOKUP($A467,'XI-MARKS-DB'!$A$1:$BY$184,12),"")</f>
        <v/>
      </c>
      <c r="F468" s="46" t="str">
        <f>IFERROR(VLOOKUP($A467,'XI-MARKS-DB'!$A$1:$BY$184,14),"")</f>
        <v/>
      </c>
      <c r="G468" s="46" t="str">
        <f>IFERROR(VLOOKUP($A467,'XI-MARKS-DB'!$A$1:$BY$184,19),"")</f>
        <v/>
      </c>
      <c r="H468" s="46" t="str">
        <f>IFERROR(VLOOKUP($A467,'XI-MARKS-DB'!$A$1:$BY$184,21),"")</f>
        <v/>
      </c>
      <c r="I468" s="46" t="str">
        <f>IFERROR(VLOOKUP($A467,'XI-MARKS-DB'!$A$1:$BY$184,23),"")</f>
        <v/>
      </c>
      <c r="J468" s="46" t="str">
        <f>IFERROR(VLOOKUP($A467,'XI-MARKS-DB'!$A$1:$BY$184,29),"")</f>
        <v/>
      </c>
      <c r="K468" s="46" t="str">
        <f>IFERROR(VLOOKUP($A467,'XI-MARKS-DB'!$A$1:$BY$184,31),"")</f>
        <v/>
      </c>
      <c r="L468" s="46" t="str">
        <f>IFERROR(VLOOKUP($A467,'XI-MARKS-DB'!$A$1:$BY$184,33),"")</f>
        <v/>
      </c>
      <c r="M468" s="46" t="str">
        <f>IFERROR(VLOOKUP($A467,'XI-MARKS-DB'!$A$1:$BY$184,39),"")</f>
        <v/>
      </c>
      <c r="N468" s="46" t="str">
        <f>IFERROR(VLOOKUP($A467,'XI-MARKS-DB'!$A$1:$BY$184,41),"")</f>
        <v/>
      </c>
      <c r="O468" s="46" t="str">
        <f>IFERROR(VLOOKUP($A467,'XI-MARKS-DB'!$A$1:$BY$184,43),"")</f>
        <v/>
      </c>
      <c r="P468" s="46" t="str">
        <f>IFERROR(VLOOKUP($A467,'XI-MARKS-DB'!$A$1:$BY$184,49),"")</f>
        <v/>
      </c>
      <c r="Q468" s="46" t="str">
        <f>IFERROR(VLOOKUP($A467,'XI-MARKS-DB'!$A$1:$BY$184,51),"")</f>
        <v/>
      </c>
      <c r="R468" s="46" t="str">
        <f>IFERROR(VLOOKUP($A467,'XI-MARKS-DB'!$A$1:$BY$184,53),"")</f>
        <v/>
      </c>
      <c r="S468" s="46" t="str">
        <f>IFERROR(IF((VLOOKUP($A467,'XI-MARKS-DB'!$A$1:$BY$184,59))=0,"",VLOOKUP($A467,'XI-MARKS-DB'!$A$1:$BY$184,59)),"")</f>
        <v/>
      </c>
      <c r="T468" s="46" t="str">
        <f>IFERROR(IF((VLOOKUP($A467,'XI-MARKS-DB'!$A$1:$BY$184,61))=0,"",VLOOKUP($A467,'XI-MARKS-DB'!$A$1:$BY$184,61)),"")</f>
        <v/>
      </c>
      <c r="U468" s="46" t="str">
        <f>IFERROR(VLOOKUP($A467,'XI-MARKS-DB'!$A$1:$BY$184,63),"")</f>
        <v/>
      </c>
      <c r="V468" s="103"/>
      <c r="W468" s="103"/>
    </row>
    <row r="469" spans="1:23" x14ac:dyDescent="0.3">
      <c r="A469" s="103" t="str">
        <f>IF(COUNTA('XI-MARKS-DB'!$C$3:$C$277)&gt;A467,A467+1,"")</f>
        <v/>
      </c>
      <c r="B469" s="103" t="str">
        <f>IFERROR(VLOOKUP($A469,'XI-MARKS-DB'!$A$1:$BY$184,3)&amp;" ("&amp;VLOOKUP($A469,'XI-MARKS-DB'!$A$1:$BY$184,2)&amp;")","")</f>
        <v/>
      </c>
      <c r="C469" s="46" t="str">
        <f>IFERROR(VLOOKUP($A469,'XI-MARKS-DB'!$A$1:$BY$184,7),"")</f>
        <v/>
      </c>
      <c r="D469" s="104" t="str">
        <f t="shared" ref="D469" si="464">IF($D470="","",$F$1)</f>
        <v/>
      </c>
      <c r="E469" s="104"/>
      <c r="F469" s="104"/>
      <c r="G469" s="104" t="str">
        <f t="shared" ref="G469" si="465">IF($G470="","",$I$1)</f>
        <v/>
      </c>
      <c r="H469" s="104"/>
      <c r="I469" s="104"/>
      <c r="J469" s="104" t="str">
        <f>IFERROR(VLOOKUP($A469,'XI-MARKS-DB'!$A$1:$BY$184,26),"")</f>
        <v/>
      </c>
      <c r="K469" s="104"/>
      <c r="L469" s="104"/>
      <c r="M469" s="104" t="str">
        <f>IFERROR(VLOOKUP($A469,'XI-MARKS-DB'!$A$1:$BY$184,36),"")</f>
        <v/>
      </c>
      <c r="N469" s="104"/>
      <c r="O469" s="104"/>
      <c r="P469" s="104" t="str">
        <f>IFERROR(VLOOKUP($A469,'XI-MARKS-DB'!$A$1:$BY$184,46),"")</f>
        <v/>
      </c>
      <c r="Q469" s="104"/>
      <c r="R469" s="104"/>
      <c r="S469" s="104" t="str">
        <f>IFERROR(IF((VLOOKUP($A469,'XI-MARKS-DB'!$A$1:$BY$184,56))=0,"",VLOOKUP($A469,'XI-MARKS-DB'!$A$1:$BY$184,56)),"")</f>
        <v/>
      </c>
      <c r="T469" s="104"/>
      <c r="U469" s="104"/>
      <c r="V469" s="103" t="str">
        <f>IFERROR(VLOOKUP($A469,'XI-MARKS-DB'!$A$1:$BY$184,66),"")</f>
        <v/>
      </c>
      <c r="W469" s="103" t="str">
        <f>IFERROR(VLOOKUP($A469,'XI-MARKS-DB'!$A$1:$BY$184,69),"")</f>
        <v/>
      </c>
    </row>
    <row r="470" spans="1:23" x14ac:dyDescent="0.3">
      <c r="A470" s="103"/>
      <c r="B470" s="103"/>
      <c r="C470" s="46" t="str">
        <f>IFERROR(VLOOKUP($A469,'XI-MARKS-DB'!$A$1:$BY$184,4),"")</f>
        <v/>
      </c>
      <c r="D470" s="46" t="str">
        <f>IFERROR(VLOOKUP($A469,'XI-MARKS-DB'!$A$1:$BY$184,10),"")</f>
        <v/>
      </c>
      <c r="E470" s="46" t="str">
        <f>IFERROR(VLOOKUP($A469,'XI-MARKS-DB'!$A$1:$BY$184,12),"")</f>
        <v/>
      </c>
      <c r="F470" s="46" t="str">
        <f>IFERROR(VLOOKUP($A469,'XI-MARKS-DB'!$A$1:$BY$184,14),"")</f>
        <v/>
      </c>
      <c r="G470" s="46" t="str">
        <f>IFERROR(VLOOKUP($A469,'XI-MARKS-DB'!$A$1:$BY$184,19),"")</f>
        <v/>
      </c>
      <c r="H470" s="46" t="str">
        <f>IFERROR(VLOOKUP($A469,'XI-MARKS-DB'!$A$1:$BY$184,21),"")</f>
        <v/>
      </c>
      <c r="I470" s="46" t="str">
        <f>IFERROR(VLOOKUP($A469,'XI-MARKS-DB'!$A$1:$BY$184,23),"")</f>
        <v/>
      </c>
      <c r="J470" s="46" t="str">
        <f>IFERROR(VLOOKUP($A469,'XI-MARKS-DB'!$A$1:$BY$184,29),"")</f>
        <v/>
      </c>
      <c r="K470" s="46" t="str">
        <f>IFERROR(VLOOKUP($A469,'XI-MARKS-DB'!$A$1:$BY$184,31),"")</f>
        <v/>
      </c>
      <c r="L470" s="46" t="str">
        <f>IFERROR(VLOOKUP($A469,'XI-MARKS-DB'!$A$1:$BY$184,33),"")</f>
        <v/>
      </c>
      <c r="M470" s="46" t="str">
        <f>IFERROR(VLOOKUP($A469,'XI-MARKS-DB'!$A$1:$BY$184,39),"")</f>
        <v/>
      </c>
      <c r="N470" s="46" t="str">
        <f>IFERROR(VLOOKUP($A469,'XI-MARKS-DB'!$A$1:$BY$184,41),"")</f>
        <v/>
      </c>
      <c r="O470" s="46" t="str">
        <f>IFERROR(VLOOKUP($A469,'XI-MARKS-DB'!$A$1:$BY$184,43),"")</f>
        <v/>
      </c>
      <c r="P470" s="46" t="str">
        <f>IFERROR(VLOOKUP($A469,'XI-MARKS-DB'!$A$1:$BY$184,49),"")</f>
        <v/>
      </c>
      <c r="Q470" s="46" t="str">
        <f>IFERROR(VLOOKUP($A469,'XI-MARKS-DB'!$A$1:$BY$184,51),"")</f>
        <v/>
      </c>
      <c r="R470" s="46" t="str">
        <f>IFERROR(VLOOKUP($A469,'XI-MARKS-DB'!$A$1:$BY$184,53),"")</f>
        <v/>
      </c>
      <c r="S470" s="46" t="str">
        <f>IFERROR(IF((VLOOKUP($A469,'XI-MARKS-DB'!$A$1:$BY$184,59))=0,"",VLOOKUP($A469,'XI-MARKS-DB'!$A$1:$BY$184,59)),"")</f>
        <v/>
      </c>
      <c r="T470" s="46" t="str">
        <f>IFERROR(IF((VLOOKUP($A469,'XI-MARKS-DB'!$A$1:$BY$184,61))=0,"",VLOOKUP($A469,'XI-MARKS-DB'!$A$1:$BY$184,61)),"")</f>
        <v/>
      </c>
      <c r="U470" s="46" t="str">
        <f>IFERROR(VLOOKUP($A469,'XI-MARKS-DB'!$A$1:$BY$184,63),"")</f>
        <v/>
      </c>
      <c r="V470" s="103"/>
      <c r="W470" s="103"/>
    </row>
    <row r="471" spans="1:23" x14ac:dyDescent="0.3">
      <c r="A471" s="103" t="str">
        <f>IF(COUNTA('XI-MARKS-DB'!$C$3:$C$277)&gt;A469,A469+1,"")</f>
        <v/>
      </c>
      <c r="B471" s="103" t="str">
        <f>IFERROR(VLOOKUP($A471,'XI-MARKS-DB'!$A$1:$BY$184,3)&amp;" ("&amp;VLOOKUP($A471,'XI-MARKS-DB'!$A$1:$BY$184,2)&amp;")","")</f>
        <v/>
      </c>
      <c r="C471" s="46" t="str">
        <f>IFERROR(VLOOKUP($A471,'XI-MARKS-DB'!$A$1:$BY$184,7),"")</f>
        <v/>
      </c>
      <c r="D471" s="104" t="str">
        <f t="shared" ref="D471" si="466">IF($D472="","",$F$1)</f>
        <v/>
      </c>
      <c r="E471" s="104"/>
      <c r="F471" s="104"/>
      <c r="G471" s="104" t="str">
        <f t="shared" ref="G471" si="467">IF($G472="","",$I$1)</f>
        <v/>
      </c>
      <c r="H471" s="104"/>
      <c r="I471" s="104"/>
      <c r="J471" s="104" t="str">
        <f>IFERROR(VLOOKUP($A471,'XI-MARKS-DB'!$A$1:$BY$184,26),"")</f>
        <v/>
      </c>
      <c r="K471" s="104"/>
      <c r="L471" s="104"/>
      <c r="M471" s="104" t="str">
        <f>IFERROR(VLOOKUP($A471,'XI-MARKS-DB'!$A$1:$BY$184,36),"")</f>
        <v/>
      </c>
      <c r="N471" s="104"/>
      <c r="O471" s="104"/>
      <c r="P471" s="104" t="str">
        <f>IFERROR(VLOOKUP($A471,'XI-MARKS-DB'!$A$1:$BY$184,46),"")</f>
        <v/>
      </c>
      <c r="Q471" s="104"/>
      <c r="R471" s="104"/>
      <c r="S471" s="104" t="str">
        <f>IFERROR(IF((VLOOKUP($A471,'XI-MARKS-DB'!$A$1:$BY$184,56))=0,"",VLOOKUP($A471,'XI-MARKS-DB'!$A$1:$BY$184,56)),"")</f>
        <v/>
      </c>
      <c r="T471" s="104"/>
      <c r="U471" s="104"/>
      <c r="V471" s="103" t="str">
        <f>IFERROR(VLOOKUP($A471,'XI-MARKS-DB'!$A$1:$BY$184,66),"")</f>
        <v/>
      </c>
      <c r="W471" s="103" t="str">
        <f>IFERROR(VLOOKUP($A471,'XI-MARKS-DB'!$A$1:$BY$184,69),"")</f>
        <v/>
      </c>
    </row>
    <row r="472" spans="1:23" x14ac:dyDescent="0.3">
      <c r="A472" s="103"/>
      <c r="B472" s="103"/>
      <c r="C472" s="46" t="str">
        <f>IFERROR(VLOOKUP($A471,'XI-MARKS-DB'!$A$1:$BY$184,4),"")</f>
        <v/>
      </c>
      <c r="D472" s="46" t="str">
        <f>IFERROR(VLOOKUP($A471,'XI-MARKS-DB'!$A$1:$BY$184,10),"")</f>
        <v/>
      </c>
      <c r="E472" s="46" t="str">
        <f>IFERROR(VLOOKUP($A471,'XI-MARKS-DB'!$A$1:$BY$184,12),"")</f>
        <v/>
      </c>
      <c r="F472" s="46" t="str">
        <f>IFERROR(VLOOKUP($A471,'XI-MARKS-DB'!$A$1:$BY$184,14),"")</f>
        <v/>
      </c>
      <c r="G472" s="46" t="str">
        <f>IFERROR(VLOOKUP($A471,'XI-MARKS-DB'!$A$1:$BY$184,19),"")</f>
        <v/>
      </c>
      <c r="H472" s="46" t="str">
        <f>IFERROR(VLOOKUP($A471,'XI-MARKS-DB'!$A$1:$BY$184,21),"")</f>
        <v/>
      </c>
      <c r="I472" s="46" t="str">
        <f>IFERROR(VLOOKUP($A471,'XI-MARKS-DB'!$A$1:$BY$184,23),"")</f>
        <v/>
      </c>
      <c r="J472" s="46" t="str">
        <f>IFERROR(VLOOKUP($A471,'XI-MARKS-DB'!$A$1:$BY$184,29),"")</f>
        <v/>
      </c>
      <c r="K472" s="46" t="str">
        <f>IFERROR(VLOOKUP($A471,'XI-MARKS-DB'!$A$1:$BY$184,31),"")</f>
        <v/>
      </c>
      <c r="L472" s="46" t="str">
        <f>IFERROR(VLOOKUP($A471,'XI-MARKS-DB'!$A$1:$BY$184,33),"")</f>
        <v/>
      </c>
      <c r="M472" s="46" t="str">
        <f>IFERROR(VLOOKUP($A471,'XI-MARKS-DB'!$A$1:$BY$184,39),"")</f>
        <v/>
      </c>
      <c r="N472" s="46" t="str">
        <f>IFERROR(VLOOKUP($A471,'XI-MARKS-DB'!$A$1:$BY$184,41),"")</f>
        <v/>
      </c>
      <c r="O472" s="46" t="str">
        <f>IFERROR(VLOOKUP($A471,'XI-MARKS-DB'!$A$1:$BY$184,43),"")</f>
        <v/>
      </c>
      <c r="P472" s="46" t="str">
        <f>IFERROR(VLOOKUP($A471,'XI-MARKS-DB'!$A$1:$BY$184,49),"")</f>
        <v/>
      </c>
      <c r="Q472" s="46" t="str">
        <f>IFERROR(VLOOKUP($A471,'XI-MARKS-DB'!$A$1:$BY$184,51),"")</f>
        <v/>
      </c>
      <c r="R472" s="46" t="str">
        <f>IFERROR(VLOOKUP($A471,'XI-MARKS-DB'!$A$1:$BY$184,53),"")</f>
        <v/>
      </c>
      <c r="S472" s="46" t="str">
        <f>IFERROR(IF((VLOOKUP($A471,'XI-MARKS-DB'!$A$1:$BY$184,59))=0,"",VLOOKUP($A471,'XI-MARKS-DB'!$A$1:$BY$184,59)),"")</f>
        <v/>
      </c>
      <c r="T472" s="46" t="str">
        <f>IFERROR(IF((VLOOKUP($A471,'XI-MARKS-DB'!$A$1:$BY$184,61))=0,"",VLOOKUP($A471,'XI-MARKS-DB'!$A$1:$BY$184,61)),"")</f>
        <v/>
      </c>
      <c r="U472" s="46" t="str">
        <f>IFERROR(VLOOKUP($A471,'XI-MARKS-DB'!$A$1:$BY$184,63),"")</f>
        <v/>
      </c>
      <c r="V472" s="103"/>
      <c r="W472" s="103"/>
    </row>
    <row r="473" spans="1:23" x14ac:dyDescent="0.3">
      <c r="A473" s="103" t="str">
        <f>IF(COUNTA('XI-MARKS-DB'!$C$3:$C$277)&gt;A471,A471+1,"")</f>
        <v/>
      </c>
      <c r="B473" s="103" t="str">
        <f>IFERROR(VLOOKUP($A473,'XI-MARKS-DB'!$A$1:$BY$184,3)&amp;" ("&amp;VLOOKUP($A473,'XI-MARKS-DB'!$A$1:$BY$184,2)&amp;")","")</f>
        <v/>
      </c>
      <c r="C473" s="46" t="str">
        <f>IFERROR(VLOOKUP($A473,'XI-MARKS-DB'!$A$1:$BY$184,7),"")</f>
        <v/>
      </c>
      <c r="D473" s="104" t="str">
        <f t="shared" ref="D473" si="468">IF($D474="","",$F$1)</f>
        <v/>
      </c>
      <c r="E473" s="104"/>
      <c r="F473" s="104"/>
      <c r="G473" s="104" t="str">
        <f t="shared" ref="G473" si="469">IF($G474="","",$I$1)</f>
        <v/>
      </c>
      <c r="H473" s="104"/>
      <c r="I473" s="104"/>
      <c r="J473" s="104" t="str">
        <f>IFERROR(VLOOKUP($A473,'XI-MARKS-DB'!$A$1:$BY$184,26),"")</f>
        <v/>
      </c>
      <c r="K473" s="104"/>
      <c r="L473" s="104"/>
      <c r="M473" s="104" t="str">
        <f>IFERROR(VLOOKUP($A473,'XI-MARKS-DB'!$A$1:$BY$184,36),"")</f>
        <v/>
      </c>
      <c r="N473" s="104"/>
      <c r="O473" s="104"/>
      <c r="P473" s="104" t="str">
        <f>IFERROR(VLOOKUP($A473,'XI-MARKS-DB'!$A$1:$BY$184,46),"")</f>
        <v/>
      </c>
      <c r="Q473" s="104"/>
      <c r="R473" s="104"/>
      <c r="S473" s="104" t="str">
        <f>IFERROR(IF((VLOOKUP($A473,'XI-MARKS-DB'!$A$1:$BY$184,56))=0,"",VLOOKUP($A473,'XI-MARKS-DB'!$A$1:$BY$184,56)),"")</f>
        <v/>
      </c>
      <c r="T473" s="104"/>
      <c r="U473" s="104"/>
      <c r="V473" s="103" t="str">
        <f>IFERROR(VLOOKUP($A473,'XI-MARKS-DB'!$A$1:$BY$184,66),"")</f>
        <v/>
      </c>
      <c r="W473" s="103" t="str">
        <f>IFERROR(VLOOKUP($A473,'XI-MARKS-DB'!$A$1:$BY$184,69),"")</f>
        <v/>
      </c>
    </row>
    <row r="474" spans="1:23" x14ac:dyDescent="0.3">
      <c r="A474" s="103"/>
      <c r="B474" s="103"/>
      <c r="C474" s="46" t="str">
        <f>IFERROR(VLOOKUP($A473,'XI-MARKS-DB'!$A$1:$BY$184,4),"")</f>
        <v/>
      </c>
      <c r="D474" s="46" t="str">
        <f>IFERROR(VLOOKUP($A473,'XI-MARKS-DB'!$A$1:$BY$184,10),"")</f>
        <v/>
      </c>
      <c r="E474" s="46" t="str">
        <f>IFERROR(VLOOKUP($A473,'XI-MARKS-DB'!$A$1:$BY$184,12),"")</f>
        <v/>
      </c>
      <c r="F474" s="46" t="str">
        <f>IFERROR(VLOOKUP($A473,'XI-MARKS-DB'!$A$1:$BY$184,14),"")</f>
        <v/>
      </c>
      <c r="G474" s="46" t="str">
        <f>IFERROR(VLOOKUP($A473,'XI-MARKS-DB'!$A$1:$BY$184,19),"")</f>
        <v/>
      </c>
      <c r="H474" s="46" t="str">
        <f>IFERROR(VLOOKUP($A473,'XI-MARKS-DB'!$A$1:$BY$184,21),"")</f>
        <v/>
      </c>
      <c r="I474" s="46" t="str">
        <f>IFERROR(VLOOKUP($A473,'XI-MARKS-DB'!$A$1:$BY$184,23),"")</f>
        <v/>
      </c>
      <c r="J474" s="46" t="str">
        <f>IFERROR(VLOOKUP($A473,'XI-MARKS-DB'!$A$1:$BY$184,29),"")</f>
        <v/>
      </c>
      <c r="K474" s="46" t="str">
        <f>IFERROR(VLOOKUP($A473,'XI-MARKS-DB'!$A$1:$BY$184,31),"")</f>
        <v/>
      </c>
      <c r="L474" s="46" t="str">
        <f>IFERROR(VLOOKUP($A473,'XI-MARKS-DB'!$A$1:$BY$184,33),"")</f>
        <v/>
      </c>
      <c r="M474" s="46" t="str">
        <f>IFERROR(VLOOKUP($A473,'XI-MARKS-DB'!$A$1:$BY$184,39),"")</f>
        <v/>
      </c>
      <c r="N474" s="46" t="str">
        <f>IFERROR(VLOOKUP($A473,'XI-MARKS-DB'!$A$1:$BY$184,41),"")</f>
        <v/>
      </c>
      <c r="O474" s="46" t="str">
        <f>IFERROR(VLOOKUP($A473,'XI-MARKS-DB'!$A$1:$BY$184,43),"")</f>
        <v/>
      </c>
      <c r="P474" s="46" t="str">
        <f>IFERROR(VLOOKUP($A473,'XI-MARKS-DB'!$A$1:$BY$184,49),"")</f>
        <v/>
      </c>
      <c r="Q474" s="46" t="str">
        <f>IFERROR(VLOOKUP($A473,'XI-MARKS-DB'!$A$1:$BY$184,51),"")</f>
        <v/>
      </c>
      <c r="R474" s="46" t="str">
        <f>IFERROR(VLOOKUP($A473,'XI-MARKS-DB'!$A$1:$BY$184,53),"")</f>
        <v/>
      </c>
      <c r="S474" s="46" t="str">
        <f>IFERROR(IF((VLOOKUP($A473,'XI-MARKS-DB'!$A$1:$BY$184,59))=0,"",VLOOKUP($A473,'XI-MARKS-DB'!$A$1:$BY$184,59)),"")</f>
        <v/>
      </c>
      <c r="T474" s="46" t="str">
        <f>IFERROR(IF((VLOOKUP($A473,'XI-MARKS-DB'!$A$1:$BY$184,61))=0,"",VLOOKUP($A473,'XI-MARKS-DB'!$A$1:$BY$184,61)),"")</f>
        <v/>
      </c>
      <c r="U474" s="46" t="str">
        <f>IFERROR(VLOOKUP($A473,'XI-MARKS-DB'!$A$1:$BY$184,63),"")</f>
        <v/>
      </c>
      <c r="V474" s="103"/>
      <c r="W474" s="103"/>
    </row>
    <row r="475" spans="1:23" x14ac:dyDescent="0.3">
      <c r="A475" s="103" t="str">
        <f>IF(COUNTA('XI-MARKS-DB'!$C$3:$C$277)&gt;A473,A473+1,"")</f>
        <v/>
      </c>
      <c r="B475" s="103" t="str">
        <f>IFERROR(VLOOKUP($A475,'XI-MARKS-DB'!$A$1:$BY$184,3)&amp;" ("&amp;VLOOKUP($A475,'XI-MARKS-DB'!$A$1:$BY$184,2)&amp;")","")</f>
        <v/>
      </c>
      <c r="C475" s="46" t="str">
        <f>IFERROR(VLOOKUP($A475,'XI-MARKS-DB'!$A$1:$BY$184,7),"")</f>
        <v/>
      </c>
      <c r="D475" s="104" t="str">
        <f t="shared" ref="D475" si="470">IF($D476="","",$F$1)</f>
        <v/>
      </c>
      <c r="E475" s="104"/>
      <c r="F475" s="104"/>
      <c r="G475" s="104" t="str">
        <f t="shared" ref="G475" si="471">IF($G476="","",$I$1)</f>
        <v/>
      </c>
      <c r="H475" s="104"/>
      <c r="I475" s="104"/>
      <c r="J475" s="104" t="str">
        <f>IFERROR(VLOOKUP($A475,'XI-MARKS-DB'!$A$1:$BY$184,26),"")</f>
        <v/>
      </c>
      <c r="K475" s="104"/>
      <c r="L475" s="104"/>
      <c r="M475" s="104" t="str">
        <f>IFERROR(VLOOKUP($A475,'XI-MARKS-DB'!$A$1:$BY$184,36),"")</f>
        <v/>
      </c>
      <c r="N475" s="104"/>
      <c r="O475" s="104"/>
      <c r="P475" s="104" t="str">
        <f>IFERROR(VLOOKUP($A475,'XI-MARKS-DB'!$A$1:$BY$184,46),"")</f>
        <v/>
      </c>
      <c r="Q475" s="104"/>
      <c r="R475" s="104"/>
      <c r="S475" s="104" t="str">
        <f>IFERROR(IF((VLOOKUP($A475,'XI-MARKS-DB'!$A$1:$BY$184,56))=0,"",VLOOKUP($A475,'XI-MARKS-DB'!$A$1:$BY$184,56)),"")</f>
        <v/>
      </c>
      <c r="T475" s="104"/>
      <c r="U475" s="104"/>
      <c r="V475" s="103" t="str">
        <f>IFERROR(VLOOKUP($A475,'XI-MARKS-DB'!$A$1:$BY$184,66),"")</f>
        <v/>
      </c>
      <c r="W475" s="103" t="str">
        <f>IFERROR(VLOOKUP($A475,'XI-MARKS-DB'!$A$1:$BY$184,69),"")</f>
        <v/>
      </c>
    </row>
    <row r="476" spans="1:23" x14ac:dyDescent="0.3">
      <c r="A476" s="103"/>
      <c r="B476" s="103"/>
      <c r="C476" s="46" t="str">
        <f>IFERROR(VLOOKUP($A475,'XI-MARKS-DB'!$A$1:$BY$184,4),"")</f>
        <v/>
      </c>
      <c r="D476" s="46" t="str">
        <f>IFERROR(VLOOKUP($A475,'XI-MARKS-DB'!$A$1:$BY$184,10),"")</f>
        <v/>
      </c>
      <c r="E476" s="46" t="str">
        <f>IFERROR(VLOOKUP($A475,'XI-MARKS-DB'!$A$1:$BY$184,12),"")</f>
        <v/>
      </c>
      <c r="F476" s="46" t="str">
        <f>IFERROR(VLOOKUP($A475,'XI-MARKS-DB'!$A$1:$BY$184,14),"")</f>
        <v/>
      </c>
      <c r="G476" s="46" t="str">
        <f>IFERROR(VLOOKUP($A475,'XI-MARKS-DB'!$A$1:$BY$184,19),"")</f>
        <v/>
      </c>
      <c r="H476" s="46" t="str">
        <f>IFERROR(VLOOKUP($A475,'XI-MARKS-DB'!$A$1:$BY$184,21),"")</f>
        <v/>
      </c>
      <c r="I476" s="46" t="str">
        <f>IFERROR(VLOOKUP($A475,'XI-MARKS-DB'!$A$1:$BY$184,23),"")</f>
        <v/>
      </c>
      <c r="J476" s="46" t="str">
        <f>IFERROR(VLOOKUP($A475,'XI-MARKS-DB'!$A$1:$BY$184,29),"")</f>
        <v/>
      </c>
      <c r="K476" s="46" t="str">
        <f>IFERROR(VLOOKUP($A475,'XI-MARKS-DB'!$A$1:$BY$184,31),"")</f>
        <v/>
      </c>
      <c r="L476" s="46" t="str">
        <f>IFERROR(VLOOKUP($A475,'XI-MARKS-DB'!$A$1:$BY$184,33),"")</f>
        <v/>
      </c>
      <c r="M476" s="46" t="str">
        <f>IFERROR(VLOOKUP($A475,'XI-MARKS-DB'!$A$1:$BY$184,39),"")</f>
        <v/>
      </c>
      <c r="N476" s="46" t="str">
        <f>IFERROR(VLOOKUP($A475,'XI-MARKS-DB'!$A$1:$BY$184,41),"")</f>
        <v/>
      </c>
      <c r="O476" s="46" t="str">
        <f>IFERROR(VLOOKUP($A475,'XI-MARKS-DB'!$A$1:$BY$184,43),"")</f>
        <v/>
      </c>
      <c r="P476" s="46" t="str">
        <f>IFERROR(VLOOKUP($A475,'XI-MARKS-DB'!$A$1:$BY$184,49),"")</f>
        <v/>
      </c>
      <c r="Q476" s="46" t="str">
        <f>IFERROR(VLOOKUP($A475,'XI-MARKS-DB'!$A$1:$BY$184,51),"")</f>
        <v/>
      </c>
      <c r="R476" s="46" t="str">
        <f>IFERROR(VLOOKUP($A475,'XI-MARKS-DB'!$A$1:$BY$184,53),"")</f>
        <v/>
      </c>
      <c r="S476" s="46" t="str">
        <f>IFERROR(IF((VLOOKUP($A475,'XI-MARKS-DB'!$A$1:$BY$184,59))=0,"",VLOOKUP($A475,'XI-MARKS-DB'!$A$1:$BY$184,59)),"")</f>
        <v/>
      </c>
      <c r="T476" s="46" t="str">
        <f>IFERROR(IF((VLOOKUP($A475,'XI-MARKS-DB'!$A$1:$BY$184,61))=0,"",VLOOKUP($A475,'XI-MARKS-DB'!$A$1:$BY$184,61)),"")</f>
        <v/>
      </c>
      <c r="U476" s="46" t="str">
        <f>IFERROR(VLOOKUP($A475,'XI-MARKS-DB'!$A$1:$BY$184,63),"")</f>
        <v/>
      </c>
      <c r="V476" s="103"/>
      <c r="W476" s="103"/>
    </row>
    <row r="477" spans="1:23" x14ac:dyDescent="0.3">
      <c r="A477" s="103" t="str">
        <f>IF(COUNTA('XI-MARKS-DB'!$C$3:$C$277)&gt;A475,A475+1,"")</f>
        <v/>
      </c>
      <c r="B477" s="103" t="str">
        <f>IFERROR(VLOOKUP($A477,'XI-MARKS-DB'!$A$1:$BY$184,3)&amp;" ("&amp;VLOOKUP($A477,'XI-MARKS-DB'!$A$1:$BY$184,2)&amp;")","")</f>
        <v/>
      </c>
      <c r="C477" s="46" t="str">
        <f>IFERROR(VLOOKUP($A477,'XI-MARKS-DB'!$A$1:$BY$184,7),"")</f>
        <v/>
      </c>
      <c r="D477" s="104" t="str">
        <f t="shared" ref="D477" si="472">IF($D478="","",$F$1)</f>
        <v/>
      </c>
      <c r="E477" s="104"/>
      <c r="F477" s="104"/>
      <c r="G477" s="104" t="str">
        <f t="shared" ref="G477" si="473">IF($G478="","",$I$1)</f>
        <v/>
      </c>
      <c r="H477" s="104"/>
      <c r="I477" s="104"/>
      <c r="J477" s="104" t="str">
        <f>IFERROR(VLOOKUP($A477,'XI-MARKS-DB'!$A$1:$BY$184,26),"")</f>
        <v/>
      </c>
      <c r="K477" s="104"/>
      <c r="L477" s="104"/>
      <c r="M477" s="104" t="str">
        <f>IFERROR(VLOOKUP($A477,'XI-MARKS-DB'!$A$1:$BY$184,36),"")</f>
        <v/>
      </c>
      <c r="N477" s="104"/>
      <c r="O477" s="104"/>
      <c r="P477" s="104" t="str">
        <f>IFERROR(VLOOKUP($A477,'XI-MARKS-DB'!$A$1:$BY$184,46),"")</f>
        <v/>
      </c>
      <c r="Q477" s="104"/>
      <c r="R477" s="104"/>
      <c r="S477" s="104" t="str">
        <f>IFERROR(IF((VLOOKUP($A477,'XI-MARKS-DB'!$A$1:$BY$184,56))=0,"",VLOOKUP($A477,'XI-MARKS-DB'!$A$1:$BY$184,56)),"")</f>
        <v/>
      </c>
      <c r="T477" s="104"/>
      <c r="U477" s="104"/>
      <c r="V477" s="103" t="str">
        <f>IFERROR(VLOOKUP($A477,'XI-MARKS-DB'!$A$1:$BY$184,66),"")</f>
        <v/>
      </c>
      <c r="W477" s="103" t="str">
        <f>IFERROR(VLOOKUP($A477,'XI-MARKS-DB'!$A$1:$BY$184,69),"")</f>
        <v/>
      </c>
    </row>
    <row r="478" spans="1:23" x14ac:dyDescent="0.3">
      <c r="A478" s="103"/>
      <c r="B478" s="103"/>
      <c r="C478" s="46" t="str">
        <f>IFERROR(VLOOKUP($A477,'XI-MARKS-DB'!$A$1:$BY$184,4),"")</f>
        <v/>
      </c>
      <c r="D478" s="46" t="str">
        <f>IFERROR(VLOOKUP($A477,'XI-MARKS-DB'!$A$1:$BY$184,10),"")</f>
        <v/>
      </c>
      <c r="E478" s="46" t="str">
        <f>IFERROR(VLOOKUP($A477,'XI-MARKS-DB'!$A$1:$BY$184,12),"")</f>
        <v/>
      </c>
      <c r="F478" s="46" t="str">
        <f>IFERROR(VLOOKUP($A477,'XI-MARKS-DB'!$A$1:$BY$184,14),"")</f>
        <v/>
      </c>
      <c r="G478" s="46" t="str">
        <f>IFERROR(VLOOKUP($A477,'XI-MARKS-DB'!$A$1:$BY$184,19),"")</f>
        <v/>
      </c>
      <c r="H478" s="46" t="str">
        <f>IFERROR(VLOOKUP($A477,'XI-MARKS-DB'!$A$1:$BY$184,21),"")</f>
        <v/>
      </c>
      <c r="I478" s="46" t="str">
        <f>IFERROR(VLOOKUP($A477,'XI-MARKS-DB'!$A$1:$BY$184,23),"")</f>
        <v/>
      </c>
      <c r="J478" s="46" t="str">
        <f>IFERROR(VLOOKUP($A477,'XI-MARKS-DB'!$A$1:$BY$184,29),"")</f>
        <v/>
      </c>
      <c r="K478" s="46" t="str">
        <f>IFERROR(VLOOKUP($A477,'XI-MARKS-DB'!$A$1:$BY$184,31),"")</f>
        <v/>
      </c>
      <c r="L478" s="46" t="str">
        <f>IFERROR(VLOOKUP($A477,'XI-MARKS-DB'!$A$1:$BY$184,33),"")</f>
        <v/>
      </c>
      <c r="M478" s="46" t="str">
        <f>IFERROR(VLOOKUP($A477,'XI-MARKS-DB'!$A$1:$BY$184,39),"")</f>
        <v/>
      </c>
      <c r="N478" s="46" t="str">
        <f>IFERROR(VLOOKUP($A477,'XI-MARKS-DB'!$A$1:$BY$184,41),"")</f>
        <v/>
      </c>
      <c r="O478" s="46" t="str">
        <f>IFERROR(VLOOKUP($A477,'XI-MARKS-DB'!$A$1:$BY$184,43),"")</f>
        <v/>
      </c>
      <c r="P478" s="46" t="str">
        <f>IFERROR(VLOOKUP($A477,'XI-MARKS-DB'!$A$1:$BY$184,49),"")</f>
        <v/>
      </c>
      <c r="Q478" s="46" t="str">
        <f>IFERROR(VLOOKUP($A477,'XI-MARKS-DB'!$A$1:$BY$184,51),"")</f>
        <v/>
      </c>
      <c r="R478" s="46" t="str">
        <f>IFERROR(VLOOKUP($A477,'XI-MARKS-DB'!$A$1:$BY$184,53),"")</f>
        <v/>
      </c>
      <c r="S478" s="46" t="str">
        <f>IFERROR(IF((VLOOKUP($A477,'XI-MARKS-DB'!$A$1:$BY$184,59))=0,"",VLOOKUP($A477,'XI-MARKS-DB'!$A$1:$BY$184,59)),"")</f>
        <v/>
      </c>
      <c r="T478" s="46" t="str">
        <f>IFERROR(IF((VLOOKUP($A477,'XI-MARKS-DB'!$A$1:$BY$184,61))=0,"",VLOOKUP($A477,'XI-MARKS-DB'!$A$1:$BY$184,61)),"")</f>
        <v/>
      </c>
      <c r="U478" s="46" t="str">
        <f>IFERROR(VLOOKUP($A477,'XI-MARKS-DB'!$A$1:$BY$184,63),"")</f>
        <v/>
      </c>
      <c r="V478" s="103"/>
      <c r="W478" s="103"/>
    </row>
    <row r="479" spans="1:23" x14ac:dyDescent="0.3">
      <c r="A479" s="103" t="str">
        <f>IF(COUNTA('XI-MARKS-DB'!$C$3:$C$277)&gt;A477,A477+1,"")</f>
        <v/>
      </c>
      <c r="B479" s="103" t="str">
        <f>IFERROR(VLOOKUP($A479,'XI-MARKS-DB'!$A$1:$BY$184,3)&amp;" ("&amp;VLOOKUP($A479,'XI-MARKS-DB'!$A$1:$BY$184,2)&amp;")","")</f>
        <v/>
      </c>
      <c r="C479" s="46" t="str">
        <f>IFERROR(VLOOKUP($A479,'XI-MARKS-DB'!$A$1:$BY$184,7),"")</f>
        <v/>
      </c>
      <c r="D479" s="104" t="str">
        <f t="shared" ref="D479" si="474">IF($D480="","",$F$1)</f>
        <v/>
      </c>
      <c r="E479" s="104"/>
      <c r="F479" s="104"/>
      <c r="G479" s="104" t="str">
        <f t="shared" ref="G479" si="475">IF($G480="","",$I$1)</f>
        <v/>
      </c>
      <c r="H479" s="104"/>
      <c r="I479" s="104"/>
      <c r="J479" s="104" t="str">
        <f>IFERROR(VLOOKUP($A479,'XI-MARKS-DB'!$A$1:$BY$184,26),"")</f>
        <v/>
      </c>
      <c r="K479" s="104"/>
      <c r="L479" s="104"/>
      <c r="M479" s="104" t="str">
        <f>IFERROR(VLOOKUP($A479,'XI-MARKS-DB'!$A$1:$BY$184,36),"")</f>
        <v/>
      </c>
      <c r="N479" s="104"/>
      <c r="O479" s="104"/>
      <c r="P479" s="104" t="str">
        <f>IFERROR(VLOOKUP($A479,'XI-MARKS-DB'!$A$1:$BY$184,46),"")</f>
        <v/>
      </c>
      <c r="Q479" s="104"/>
      <c r="R479" s="104"/>
      <c r="S479" s="104" t="str">
        <f>IFERROR(IF((VLOOKUP($A479,'XI-MARKS-DB'!$A$1:$BY$184,56))=0,"",VLOOKUP($A479,'XI-MARKS-DB'!$A$1:$BY$184,56)),"")</f>
        <v/>
      </c>
      <c r="T479" s="104"/>
      <c r="U479" s="104"/>
      <c r="V479" s="103" t="str">
        <f>IFERROR(VLOOKUP($A479,'XI-MARKS-DB'!$A$1:$BY$184,66),"")</f>
        <v/>
      </c>
      <c r="W479" s="103" t="str">
        <f>IFERROR(VLOOKUP($A479,'XI-MARKS-DB'!$A$1:$BY$184,69),"")</f>
        <v/>
      </c>
    </row>
    <row r="480" spans="1:23" x14ac:dyDescent="0.3">
      <c r="A480" s="103"/>
      <c r="B480" s="103"/>
      <c r="C480" s="46" t="str">
        <f>IFERROR(VLOOKUP($A479,'XI-MARKS-DB'!$A$1:$BY$184,4),"")</f>
        <v/>
      </c>
      <c r="D480" s="46" t="str">
        <f>IFERROR(VLOOKUP($A479,'XI-MARKS-DB'!$A$1:$BY$184,10),"")</f>
        <v/>
      </c>
      <c r="E480" s="46" t="str">
        <f>IFERROR(VLOOKUP($A479,'XI-MARKS-DB'!$A$1:$BY$184,12),"")</f>
        <v/>
      </c>
      <c r="F480" s="46" t="str">
        <f>IFERROR(VLOOKUP($A479,'XI-MARKS-DB'!$A$1:$BY$184,14),"")</f>
        <v/>
      </c>
      <c r="G480" s="46" t="str">
        <f>IFERROR(VLOOKUP($A479,'XI-MARKS-DB'!$A$1:$BY$184,19),"")</f>
        <v/>
      </c>
      <c r="H480" s="46" t="str">
        <f>IFERROR(VLOOKUP($A479,'XI-MARKS-DB'!$A$1:$BY$184,21),"")</f>
        <v/>
      </c>
      <c r="I480" s="46" t="str">
        <f>IFERROR(VLOOKUP($A479,'XI-MARKS-DB'!$A$1:$BY$184,23),"")</f>
        <v/>
      </c>
      <c r="J480" s="46" t="str">
        <f>IFERROR(VLOOKUP($A479,'XI-MARKS-DB'!$A$1:$BY$184,29),"")</f>
        <v/>
      </c>
      <c r="K480" s="46" t="str">
        <f>IFERROR(VLOOKUP($A479,'XI-MARKS-DB'!$A$1:$BY$184,31),"")</f>
        <v/>
      </c>
      <c r="L480" s="46" t="str">
        <f>IFERROR(VLOOKUP($A479,'XI-MARKS-DB'!$A$1:$BY$184,33),"")</f>
        <v/>
      </c>
      <c r="M480" s="46" t="str">
        <f>IFERROR(VLOOKUP($A479,'XI-MARKS-DB'!$A$1:$BY$184,39),"")</f>
        <v/>
      </c>
      <c r="N480" s="46" t="str">
        <f>IFERROR(VLOOKUP($A479,'XI-MARKS-DB'!$A$1:$BY$184,41),"")</f>
        <v/>
      </c>
      <c r="O480" s="46" t="str">
        <f>IFERROR(VLOOKUP($A479,'XI-MARKS-DB'!$A$1:$BY$184,43),"")</f>
        <v/>
      </c>
      <c r="P480" s="46" t="str">
        <f>IFERROR(VLOOKUP($A479,'XI-MARKS-DB'!$A$1:$BY$184,49),"")</f>
        <v/>
      </c>
      <c r="Q480" s="46" t="str">
        <f>IFERROR(VLOOKUP($A479,'XI-MARKS-DB'!$A$1:$BY$184,51),"")</f>
        <v/>
      </c>
      <c r="R480" s="46" t="str">
        <f>IFERROR(VLOOKUP($A479,'XI-MARKS-DB'!$A$1:$BY$184,53),"")</f>
        <v/>
      </c>
      <c r="S480" s="46" t="str">
        <f>IFERROR(IF((VLOOKUP($A479,'XI-MARKS-DB'!$A$1:$BY$184,59))=0,"",VLOOKUP($A479,'XI-MARKS-DB'!$A$1:$BY$184,59)),"")</f>
        <v/>
      </c>
      <c r="T480" s="46" t="str">
        <f>IFERROR(IF((VLOOKUP($A479,'XI-MARKS-DB'!$A$1:$BY$184,61))=0,"",VLOOKUP($A479,'XI-MARKS-DB'!$A$1:$BY$184,61)),"")</f>
        <v/>
      </c>
      <c r="U480" s="46" t="str">
        <f>IFERROR(VLOOKUP($A479,'XI-MARKS-DB'!$A$1:$BY$184,63),"")</f>
        <v/>
      </c>
      <c r="V480" s="103"/>
      <c r="W480" s="103"/>
    </row>
    <row r="481" spans="1:23" x14ac:dyDescent="0.3">
      <c r="A481" s="103" t="str">
        <f>IF(COUNTA('XI-MARKS-DB'!$C$3:$C$277)&gt;A479,A479+1,"")</f>
        <v/>
      </c>
      <c r="B481" s="103" t="str">
        <f>IFERROR(VLOOKUP($A481,'XI-MARKS-DB'!$A$1:$BY$184,3)&amp;" ("&amp;VLOOKUP($A481,'XI-MARKS-DB'!$A$1:$BY$184,2)&amp;")","")</f>
        <v/>
      </c>
      <c r="C481" s="46" t="str">
        <f>IFERROR(VLOOKUP($A481,'XI-MARKS-DB'!$A$1:$BY$184,7),"")</f>
        <v/>
      </c>
      <c r="D481" s="104" t="str">
        <f t="shared" ref="D481" si="476">IF($D482="","",$F$1)</f>
        <v/>
      </c>
      <c r="E481" s="104"/>
      <c r="F481" s="104"/>
      <c r="G481" s="104" t="str">
        <f t="shared" ref="G481" si="477">IF($G482="","",$I$1)</f>
        <v/>
      </c>
      <c r="H481" s="104"/>
      <c r="I481" s="104"/>
      <c r="J481" s="104" t="str">
        <f>IFERROR(VLOOKUP($A481,'XI-MARKS-DB'!$A$1:$BY$184,26),"")</f>
        <v/>
      </c>
      <c r="K481" s="104"/>
      <c r="L481" s="104"/>
      <c r="M481" s="104" t="str">
        <f>IFERROR(VLOOKUP($A481,'XI-MARKS-DB'!$A$1:$BY$184,36),"")</f>
        <v/>
      </c>
      <c r="N481" s="104"/>
      <c r="O481" s="104"/>
      <c r="P481" s="104" t="str">
        <f>IFERROR(VLOOKUP($A481,'XI-MARKS-DB'!$A$1:$BY$184,46),"")</f>
        <v/>
      </c>
      <c r="Q481" s="104"/>
      <c r="R481" s="104"/>
      <c r="S481" s="104" t="str">
        <f>IFERROR(IF((VLOOKUP($A481,'XI-MARKS-DB'!$A$1:$BY$184,56))=0,"",VLOOKUP($A481,'XI-MARKS-DB'!$A$1:$BY$184,56)),"")</f>
        <v/>
      </c>
      <c r="T481" s="104"/>
      <c r="U481" s="104"/>
      <c r="V481" s="103" t="str">
        <f>IFERROR(VLOOKUP($A481,'XI-MARKS-DB'!$A$1:$BY$184,66),"")</f>
        <v/>
      </c>
      <c r="W481" s="103" t="str">
        <f>IFERROR(VLOOKUP($A481,'XI-MARKS-DB'!$A$1:$BY$184,69),"")</f>
        <v/>
      </c>
    </row>
    <row r="482" spans="1:23" x14ac:dyDescent="0.3">
      <c r="A482" s="103"/>
      <c r="B482" s="103"/>
      <c r="C482" s="46" t="str">
        <f>IFERROR(VLOOKUP($A481,'XI-MARKS-DB'!$A$1:$BY$184,4),"")</f>
        <v/>
      </c>
      <c r="D482" s="46" t="str">
        <f>IFERROR(VLOOKUP($A481,'XI-MARKS-DB'!$A$1:$BY$184,10),"")</f>
        <v/>
      </c>
      <c r="E482" s="46" t="str">
        <f>IFERROR(VLOOKUP($A481,'XI-MARKS-DB'!$A$1:$BY$184,12),"")</f>
        <v/>
      </c>
      <c r="F482" s="46" t="str">
        <f>IFERROR(VLOOKUP($A481,'XI-MARKS-DB'!$A$1:$BY$184,14),"")</f>
        <v/>
      </c>
      <c r="G482" s="46" t="str">
        <f>IFERROR(VLOOKUP($A481,'XI-MARKS-DB'!$A$1:$BY$184,19),"")</f>
        <v/>
      </c>
      <c r="H482" s="46" t="str">
        <f>IFERROR(VLOOKUP($A481,'XI-MARKS-DB'!$A$1:$BY$184,21),"")</f>
        <v/>
      </c>
      <c r="I482" s="46" t="str">
        <f>IFERROR(VLOOKUP($A481,'XI-MARKS-DB'!$A$1:$BY$184,23),"")</f>
        <v/>
      </c>
      <c r="J482" s="46" t="str">
        <f>IFERROR(VLOOKUP($A481,'XI-MARKS-DB'!$A$1:$BY$184,29),"")</f>
        <v/>
      </c>
      <c r="K482" s="46" t="str">
        <f>IFERROR(VLOOKUP($A481,'XI-MARKS-DB'!$A$1:$BY$184,31),"")</f>
        <v/>
      </c>
      <c r="L482" s="46" t="str">
        <f>IFERROR(VLOOKUP($A481,'XI-MARKS-DB'!$A$1:$BY$184,33),"")</f>
        <v/>
      </c>
      <c r="M482" s="46" t="str">
        <f>IFERROR(VLOOKUP($A481,'XI-MARKS-DB'!$A$1:$BY$184,39),"")</f>
        <v/>
      </c>
      <c r="N482" s="46" t="str">
        <f>IFERROR(VLOOKUP($A481,'XI-MARKS-DB'!$A$1:$BY$184,41),"")</f>
        <v/>
      </c>
      <c r="O482" s="46" t="str">
        <f>IFERROR(VLOOKUP($A481,'XI-MARKS-DB'!$A$1:$BY$184,43),"")</f>
        <v/>
      </c>
      <c r="P482" s="46" t="str">
        <f>IFERROR(VLOOKUP($A481,'XI-MARKS-DB'!$A$1:$BY$184,49),"")</f>
        <v/>
      </c>
      <c r="Q482" s="46" t="str">
        <f>IFERROR(VLOOKUP($A481,'XI-MARKS-DB'!$A$1:$BY$184,51),"")</f>
        <v/>
      </c>
      <c r="R482" s="46" t="str">
        <f>IFERROR(VLOOKUP($A481,'XI-MARKS-DB'!$A$1:$BY$184,53),"")</f>
        <v/>
      </c>
      <c r="S482" s="46" t="str">
        <f>IFERROR(IF((VLOOKUP($A481,'XI-MARKS-DB'!$A$1:$BY$184,59))=0,"",VLOOKUP($A481,'XI-MARKS-DB'!$A$1:$BY$184,59)),"")</f>
        <v/>
      </c>
      <c r="T482" s="46" t="str">
        <f>IFERROR(IF((VLOOKUP($A481,'XI-MARKS-DB'!$A$1:$BY$184,61))=0,"",VLOOKUP($A481,'XI-MARKS-DB'!$A$1:$BY$184,61)),"")</f>
        <v/>
      </c>
      <c r="U482" s="46" t="str">
        <f>IFERROR(VLOOKUP($A481,'XI-MARKS-DB'!$A$1:$BY$184,63),"")</f>
        <v/>
      </c>
      <c r="V482" s="103"/>
      <c r="W482" s="103"/>
    </row>
    <row r="483" spans="1:23" x14ac:dyDescent="0.3">
      <c r="A483" s="103" t="str">
        <f>IF(COUNTA('XI-MARKS-DB'!$C$3:$C$277)&gt;A481,A481+1,"")</f>
        <v/>
      </c>
      <c r="B483" s="103" t="str">
        <f>IFERROR(VLOOKUP($A483,'XI-MARKS-DB'!$A$1:$BY$184,3)&amp;" ("&amp;VLOOKUP($A483,'XI-MARKS-DB'!$A$1:$BY$184,2)&amp;")","")</f>
        <v/>
      </c>
      <c r="C483" s="46" t="str">
        <f>IFERROR(VLOOKUP($A483,'XI-MARKS-DB'!$A$1:$BY$184,7),"")</f>
        <v/>
      </c>
      <c r="D483" s="104" t="str">
        <f t="shared" ref="D483" si="478">IF($D484="","",$F$1)</f>
        <v/>
      </c>
      <c r="E483" s="104"/>
      <c r="F483" s="104"/>
      <c r="G483" s="104" t="str">
        <f t="shared" ref="G483" si="479">IF($G484="","",$I$1)</f>
        <v/>
      </c>
      <c r="H483" s="104"/>
      <c r="I483" s="104"/>
      <c r="J483" s="104" t="str">
        <f>IFERROR(VLOOKUP($A483,'XI-MARKS-DB'!$A$1:$BY$184,26),"")</f>
        <v/>
      </c>
      <c r="K483" s="104"/>
      <c r="L483" s="104"/>
      <c r="M483" s="104" t="str">
        <f>IFERROR(VLOOKUP($A483,'XI-MARKS-DB'!$A$1:$BY$184,36),"")</f>
        <v/>
      </c>
      <c r="N483" s="104"/>
      <c r="O483" s="104"/>
      <c r="P483" s="104" t="str">
        <f>IFERROR(VLOOKUP($A483,'XI-MARKS-DB'!$A$1:$BY$184,46),"")</f>
        <v/>
      </c>
      <c r="Q483" s="104"/>
      <c r="R483" s="104"/>
      <c r="S483" s="104" t="str">
        <f>IFERROR(IF((VLOOKUP($A483,'XI-MARKS-DB'!$A$1:$BY$184,56))=0,"",VLOOKUP($A483,'XI-MARKS-DB'!$A$1:$BY$184,56)),"")</f>
        <v/>
      </c>
      <c r="T483" s="104"/>
      <c r="U483" s="104"/>
      <c r="V483" s="103" t="str">
        <f>IFERROR(VLOOKUP($A483,'XI-MARKS-DB'!$A$1:$BY$184,66),"")</f>
        <v/>
      </c>
      <c r="W483" s="103" t="str">
        <f>IFERROR(VLOOKUP($A483,'XI-MARKS-DB'!$A$1:$BY$184,69),"")</f>
        <v/>
      </c>
    </row>
    <row r="484" spans="1:23" x14ac:dyDescent="0.3">
      <c r="A484" s="103"/>
      <c r="B484" s="103"/>
      <c r="C484" s="46" t="str">
        <f>IFERROR(VLOOKUP($A483,'XI-MARKS-DB'!$A$1:$BY$184,4),"")</f>
        <v/>
      </c>
      <c r="D484" s="46" t="str">
        <f>IFERROR(VLOOKUP($A483,'XI-MARKS-DB'!$A$1:$BY$184,10),"")</f>
        <v/>
      </c>
      <c r="E484" s="46" t="str">
        <f>IFERROR(VLOOKUP($A483,'XI-MARKS-DB'!$A$1:$BY$184,12),"")</f>
        <v/>
      </c>
      <c r="F484" s="46" t="str">
        <f>IFERROR(VLOOKUP($A483,'XI-MARKS-DB'!$A$1:$BY$184,14),"")</f>
        <v/>
      </c>
      <c r="G484" s="46" t="str">
        <f>IFERROR(VLOOKUP($A483,'XI-MARKS-DB'!$A$1:$BY$184,19),"")</f>
        <v/>
      </c>
      <c r="H484" s="46" t="str">
        <f>IFERROR(VLOOKUP($A483,'XI-MARKS-DB'!$A$1:$BY$184,21),"")</f>
        <v/>
      </c>
      <c r="I484" s="46" t="str">
        <f>IFERROR(VLOOKUP($A483,'XI-MARKS-DB'!$A$1:$BY$184,23),"")</f>
        <v/>
      </c>
      <c r="J484" s="46" t="str">
        <f>IFERROR(VLOOKUP($A483,'XI-MARKS-DB'!$A$1:$BY$184,29),"")</f>
        <v/>
      </c>
      <c r="K484" s="46" t="str">
        <f>IFERROR(VLOOKUP($A483,'XI-MARKS-DB'!$A$1:$BY$184,31),"")</f>
        <v/>
      </c>
      <c r="L484" s="46" t="str">
        <f>IFERROR(VLOOKUP($A483,'XI-MARKS-DB'!$A$1:$BY$184,33),"")</f>
        <v/>
      </c>
      <c r="M484" s="46" t="str">
        <f>IFERROR(VLOOKUP($A483,'XI-MARKS-DB'!$A$1:$BY$184,39),"")</f>
        <v/>
      </c>
      <c r="N484" s="46" t="str">
        <f>IFERROR(VLOOKUP($A483,'XI-MARKS-DB'!$A$1:$BY$184,41),"")</f>
        <v/>
      </c>
      <c r="O484" s="46" t="str">
        <f>IFERROR(VLOOKUP($A483,'XI-MARKS-DB'!$A$1:$BY$184,43),"")</f>
        <v/>
      </c>
      <c r="P484" s="46" t="str">
        <f>IFERROR(VLOOKUP($A483,'XI-MARKS-DB'!$A$1:$BY$184,49),"")</f>
        <v/>
      </c>
      <c r="Q484" s="46" t="str">
        <f>IFERROR(VLOOKUP($A483,'XI-MARKS-DB'!$A$1:$BY$184,51),"")</f>
        <v/>
      </c>
      <c r="R484" s="46" t="str">
        <f>IFERROR(VLOOKUP($A483,'XI-MARKS-DB'!$A$1:$BY$184,53),"")</f>
        <v/>
      </c>
      <c r="S484" s="46" t="str">
        <f>IFERROR(IF((VLOOKUP($A483,'XI-MARKS-DB'!$A$1:$BY$184,59))=0,"",VLOOKUP($A483,'XI-MARKS-DB'!$A$1:$BY$184,59)),"")</f>
        <v/>
      </c>
      <c r="T484" s="46" t="str">
        <f>IFERROR(IF((VLOOKUP($A483,'XI-MARKS-DB'!$A$1:$BY$184,61))=0,"",VLOOKUP($A483,'XI-MARKS-DB'!$A$1:$BY$184,61)),"")</f>
        <v/>
      </c>
      <c r="U484" s="46" t="str">
        <f>IFERROR(VLOOKUP($A483,'XI-MARKS-DB'!$A$1:$BY$184,63),"")</f>
        <v/>
      </c>
      <c r="V484" s="103"/>
      <c r="W484" s="103"/>
    </row>
    <row r="485" spans="1:23" x14ac:dyDescent="0.3">
      <c r="A485" s="103" t="str">
        <f>IF(COUNTA('XI-MARKS-DB'!$C$3:$C$277)&gt;A483,A483+1,"")</f>
        <v/>
      </c>
      <c r="B485" s="103" t="str">
        <f>IFERROR(VLOOKUP($A485,'XI-MARKS-DB'!$A$1:$BY$184,3)&amp;" ("&amp;VLOOKUP($A485,'XI-MARKS-DB'!$A$1:$BY$184,2)&amp;")","")</f>
        <v/>
      </c>
      <c r="C485" s="46" t="str">
        <f>IFERROR(VLOOKUP($A485,'XI-MARKS-DB'!$A$1:$BY$184,7),"")</f>
        <v/>
      </c>
      <c r="D485" s="104" t="str">
        <f t="shared" ref="D485" si="480">IF($D486="","",$F$1)</f>
        <v/>
      </c>
      <c r="E485" s="104"/>
      <c r="F485" s="104"/>
      <c r="G485" s="104" t="str">
        <f t="shared" ref="G485" si="481">IF($G486="","",$I$1)</f>
        <v/>
      </c>
      <c r="H485" s="104"/>
      <c r="I485" s="104"/>
      <c r="J485" s="104" t="str">
        <f>IFERROR(VLOOKUP($A485,'XI-MARKS-DB'!$A$1:$BY$184,26),"")</f>
        <v/>
      </c>
      <c r="K485" s="104"/>
      <c r="L485" s="104"/>
      <c r="M485" s="104" t="str">
        <f>IFERROR(VLOOKUP($A485,'XI-MARKS-DB'!$A$1:$BY$184,36),"")</f>
        <v/>
      </c>
      <c r="N485" s="104"/>
      <c r="O485" s="104"/>
      <c r="P485" s="104" t="str">
        <f>IFERROR(VLOOKUP($A485,'XI-MARKS-DB'!$A$1:$BY$184,46),"")</f>
        <v/>
      </c>
      <c r="Q485" s="104"/>
      <c r="R485" s="104"/>
      <c r="S485" s="104" t="str">
        <f>IFERROR(IF((VLOOKUP($A485,'XI-MARKS-DB'!$A$1:$BY$184,56))=0,"",VLOOKUP($A485,'XI-MARKS-DB'!$A$1:$BY$184,56)),"")</f>
        <v/>
      </c>
      <c r="T485" s="104"/>
      <c r="U485" s="104"/>
      <c r="V485" s="103" t="str">
        <f>IFERROR(VLOOKUP($A485,'XI-MARKS-DB'!$A$1:$BY$184,66),"")</f>
        <v/>
      </c>
      <c r="W485" s="103" t="str">
        <f>IFERROR(VLOOKUP($A485,'XI-MARKS-DB'!$A$1:$BY$184,69),"")</f>
        <v/>
      </c>
    </row>
    <row r="486" spans="1:23" x14ac:dyDescent="0.3">
      <c r="A486" s="103"/>
      <c r="B486" s="103"/>
      <c r="C486" s="46" t="str">
        <f>IFERROR(VLOOKUP($A485,'XI-MARKS-DB'!$A$1:$BY$184,4),"")</f>
        <v/>
      </c>
      <c r="D486" s="46" t="str">
        <f>IFERROR(VLOOKUP($A485,'XI-MARKS-DB'!$A$1:$BY$184,10),"")</f>
        <v/>
      </c>
      <c r="E486" s="46" t="str">
        <f>IFERROR(VLOOKUP($A485,'XI-MARKS-DB'!$A$1:$BY$184,12),"")</f>
        <v/>
      </c>
      <c r="F486" s="46" t="str">
        <f>IFERROR(VLOOKUP($A485,'XI-MARKS-DB'!$A$1:$BY$184,14),"")</f>
        <v/>
      </c>
      <c r="G486" s="46" t="str">
        <f>IFERROR(VLOOKUP($A485,'XI-MARKS-DB'!$A$1:$BY$184,19),"")</f>
        <v/>
      </c>
      <c r="H486" s="46" t="str">
        <f>IFERROR(VLOOKUP($A485,'XI-MARKS-DB'!$A$1:$BY$184,21),"")</f>
        <v/>
      </c>
      <c r="I486" s="46" t="str">
        <f>IFERROR(VLOOKUP($A485,'XI-MARKS-DB'!$A$1:$BY$184,23),"")</f>
        <v/>
      </c>
      <c r="J486" s="46" t="str">
        <f>IFERROR(VLOOKUP($A485,'XI-MARKS-DB'!$A$1:$BY$184,29),"")</f>
        <v/>
      </c>
      <c r="K486" s="46" t="str">
        <f>IFERROR(VLOOKUP($A485,'XI-MARKS-DB'!$A$1:$BY$184,31),"")</f>
        <v/>
      </c>
      <c r="L486" s="46" t="str">
        <f>IFERROR(VLOOKUP($A485,'XI-MARKS-DB'!$A$1:$BY$184,33),"")</f>
        <v/>
      </c>
      <c r="M486" s="46" t="str">
        <f>IFERROR(VLOOKUP($A485,'XI-MARKS-DB'!$A$1:$BY$184,39),"")</f>
        <v/>
      </c>
      <c r="N486" s="46" t="str">
        <f>IFERROR(VLOOKUP($A485,'XI-MARKS-DB'!$A$1:$BY$184,41),"")</f>
        <v/>
      </c>
      <c r="O486" s="46" t="str">
        <f>IFERROR(VLOOKUP($A485,'XI-MARKS-DB'!$A$1:$BY$184,43),"")</f>
        <v/>
      </c>
      <c r="P486" s="46" t="str">
        <f>IFERROR(VLOOKUP($A485,'XI-MARKS-DB'!$A$1:$BY$184,49),"")</f>
        <v/>
      </c>
      <c r="Q486" s="46" t="str">
        <f>IFERROR(VLOOKUP($A485,'XI-MARKS-DB'!$A$1:$BY$184,51),"")</f>
        <v/>
      </c>
      <c r="R486" s="46" t="str">
        <f>IFERROR(VLOOKUP($A485,'XI-MARKS-DB'!$A$1:$BY$184,53),"")</f>
        <v/>
      </c>
      <c r="S486" s="46" t="str">
        <f>IFERROR(IF((VLOOKUP($A485,'XI-MARKS-DB'!$A$1:$BY$184,59))=0,"",VLOOKUP($A485,'XI-MARKS-DB'!$A$1:$BY$184,59)),"")</f>
        <v/>
      </c>
      <c r="T486" s="46" t="str">
        <f>IFERROR(IF((VLOOKUP($A485,'XI-MARKS-DB'!$A$1:$BY$184,61))=0,"",VLOOKUP($A485,'XI-MARKS-DB'!$A$1:$BY$184,61)),"")</f>
        <v/>
      </c>
      <c r="U486" s="46" t="str">
        <f>IFERROR(VLOOKUP($A485,'XI-MARKS-DB'!$A$1:$BY$184,63),"")</f>
        <v/>
      </c>
      <c r="V486" s="103"/>
      <c r="W486" s="103"/>
    </row>
    <row r="487" spans="1:23" x14ac:dyDescent="0.3">
      <c r="A487" s="103" t="str">
        <f>IF(COUNTA('XI-MARKS-DB'!$C$3:$C$277)&gt;A485,A485+1,"")</f>
        <v/>
      </c>
      <c r="B487" s="103" t="str">
        <f>IFERROR(VLOOKUP($A487,'XI-MARKS-DB'!$A$1:$BY$184,3)&amp;" ("&amp;VLOOKUP($A487,'XI-MARKS-DB'!$A$1:$BY$184,2)&amp;")","")</f>
        <v/>
      </c>
      <c r="C487" s="46" t="str">
        <f>IFERROR(VLOOKUP($A487,'XI-MARKS-DB'!$A$1:$BY$184,7),"")</f>
        <v/>
      </c>
      <c r="D487" s="104" t="str">
        <f t="shared" ref="D487" si="482">IF($D488="","",$F$1)</f>
        <v/>
      </c>
      <c r="E487" s="104"/>
      <c r="F487" s="104"/>
      <c r="G487" s="104" t="str">
        <f t="shared" ref="G487" si="483">IF($G488="","",$I$1)</f>
        <v/>
      </c>
      <c r="H487" s="104"/>
      <c r="I487" s="104"/>
      <c r="J487" s="104" t="str">
        <f>IFERROR(VLOOKUP($A487,'XI-MARKS-DB'!$A$1:$BY$184,26),"")</f>
        <v/>
      </c>
      <c r="K487" s="104"/>
      <c r="L487" s="104"/>
      <c r="M487" s="104" t="str">
        <f>IFERROR(VLOOKUP($A487,'XI-MARKS-DB'!$A$1:$BY$184,36),"")</f>
        <v/>
      </c>
      <c r="N487" s="104"/>
      <c r="O487" s="104"/>
      <c r="P487" s="104" t="str">
        <f>IFERROR(VLOOKUP($A487,'XI-MARKS-DB'!$A$1:$BY$184,46),"")</f>
        <v/>
      </c>
      <c r="Q487" s="104"/>
      <c r="R487" s="104"/>
      <c r="S487" s="104" t="str">
        <f>IFERROR(IF((VLOOKUP($A487,'XI-MARKS-DB'!$A$1:$BY$184,56))=0,"",VLOOKUP($A487,'XI-MARKS-DB'!$A$1:$BY$184,56)),"")</f>
        <v/>
      </c>
      <c r="T487" s="104"/>
      <c r="U487" s="104"/>
      <c r="V487" s="103" t="str">
        <f>IFERROR(VLOOKUP($A487,'XI-MARKS-DB'!$A$1:$BY$184,66),"")</f>
        <v/>
      </c>
      <c r="W487" s="103" t="str">
        <f>IFERROR(VLOOKUP($A487,'XI-MARKS-DB'!$A$1:$BY$184,69),"")</f>
        <v/>
      </c>
    </row>
    <row r="488" spans="1:23" x14ac:dyDescent="0.3">
      <c r="A488" s="103"/>
      <c r="B488" s="103"/>
      <c r="C488" s="46" t="str">
        <f>IFERROR(VLOOKUP($A487,'XI-MARKS-DB'!$A$1:$BY$184,4),"")</f>
        <v/>
      </c>
      <c r="D488" s="46" t="str">
        <f>IFERROR(VLOOKUP($A487,'XI-MARKS-DB'!$A$1:$BY$184,10),"")</f>
        <v/>
      </c>
      <c r="E488" s="46" t="str">
        <f>IFERROR(VLOOKUP($A487,'XI-MARKS-DB'!$A$1:$BY$184,12),"")</f>
        <v/>
      </c>
      <c r="F488" s="46" t="str">
        <f>IFERROR(VLOOKUP($A487,'XI-MARKS-DB'!$A$1:$BY$184,14),"")</f>
        <v/>
      </c>
      <c r="G488" s="46" t="str">
        <f>IFERROR(VLOOKUP($A487,'XI-MARKS-DB'!$A$1:$BY$184,19),"")</f>
        <v/>
      </c>
      <c r="H488" s="46" t="str">
        <f>IFERROR(VLOOKUP($A487,'XI-MARKS-DB'!$A$1:$BY$184,21),"")</f>
        <v/>
      </c>
      <c r="I488" s="46" t="str">
        <f>IFERROR(VLOOKUP($A487,'XI-MARKS-DB'!$A$1:$BY$184,23),"")</f>
        <v/>
      </c>
      <c r="J488" s="46" t="str">
        <f>IFERROR(VLOOKUP($A487,'XI-MARKS-DB'!$A$1:$BY$184,29),"")</f>
        <v/>
      </c>
      <c r="K488" s="46" t="str">
        <f>IFERROR(VLOOKUP($A487,'XI-MARKS-DB'!$A$1:$BY$184,31),"")</f>
        <v/>
      </c>
      <c r="L488" s="46" t="str">
        <f>IFERROR(VLOOKUP($A487,'XI-MARKS-DB'!$A$1:$BY$184,33),"")</f>
        <v/>
      </c>
      <c r="M488" s="46" t="str">
        <f>IFERROR(VLOOKUP($A487,'XI-MARKS-DB'!$A$1:$BY$184,39),"")</f>
        <v/>
      </c>
      <c r="N488" s="46" t="str">
        <f>IFERROR(VLOOKUP($A487,'XI-MARKS-DB'!$A$1:$BY$184,41),"")</f>
        <v/>
      </c>
      <c r="O488" s="46" t="str">
        <f>IFERROR(VLOOKUP($A487,'XI-MARKS-DB'!$A$1:$BY$184,43),"")</f>
        <v/>
      </c>
      <c r="P488" s="46" t="str">
        <f>IFERROR(VLOOKUP($A487,'XI-MARKS-DB'!$A$1:$BY$184,49),"")</f>
        <v/>
      </c>
      <c r="Q488" s="46" t="str">
        <f>IFERROR(VLOOKUP($A487,'XI-MARKS-DB'!$A$1:$BY$184,51),"")</f>
        <v/>
      </c>
      <c r="R488" s="46" t="str">
        <f>IFERROR(VLOOKUP($A487,'XI-MARKS-DB'!$A$1:$BY$184,53),"")</f>
        <v/>
      </c>
      <c r="S488" s="46" t="str">
        <f>IFERROR(IF((VLOOKUP($A487,'XI-MARKS-DB'!$A$1:$BY$184,59))=0,"",VLOOKUP($A487,'XI-MARKS-DB'!$A$1:$BY$184,59)),"")</f>
        <v/>
      </c>
      <c r="T488" s="46" t="str">
        <f>IFERROR(IF((VLOOKUP($A487,'XI-MARKS-DB'!$A$1:$BY$184,61))=0,"",VLOOKUP($A487,'XI-MARKS-DB'!$A$1:$BY$184,61)),"")</f>
        <v/>
      </c>
      <c r="U488" s="46" t="str">
        <f>IFERROR(VLOOKUP($A487,'XI-MARKS-DB'!$A$1:$BY$184,63),"")</f>
        <v/>
      </c>
      <c r="V488" s="103"/>
      <c r="W488" s="103"/>
    </row>
    <row r="489" spans="1:23" x14ac:dyDescent="0.3">
      <c r="A489" s="103" t="str">
        <f>IF(COUNTA('XI-MARKS-DB'!$C$3:$C$277)&gt;A487,A487+1,"")</f>
        <v/>
      </c>
      <c r="B489" s="103" t="str">
        <f>IFERROR(VLOOKUP($A489,'XI-MARKS-DB'!$A$1:$BY$184,3)&amp;" ("&amp;VLOOKUP($A489,'XI-MARKS-DB'!$A$1:$BY$184,2)&amp;")","")</f>
        <v/>
      </c>
      <c r="C489" s="46" t="str">
        <f>IFERROR(VLOOKUP($A489,'XI-MARKS-DB'!$A$1:$BY$184,7),"")</f>
        <v/>
      </c>
      <c r="D489" s="104" t="str">
        <f t="shared" ref="D489" si="484">IF($D490="","",$F$1)</f>
        <v/>
      </c>
      <c r="E489" s="104"/>
      <c r="F489" s="104"/>
      <c r="G489" s="104" t="str">
        <f t="shared" ref="G489" si="485">IF($G490="","",$I$1)</f>
        <v/>
      </c>
      <c r="H489" s="104"/>
      <c r="I489" s="104"/>
      <c r="J489" s="104" t="str">
        <f>IFERROR(VLOOKUP($A489,'XI-MARKS-DB'!$A$1:$BY$184,26),"")</f>
        <v/>
      </c>
      <c r="K489" s="104"/>
      <c r="L489" s="104"/>
      <c r="M489" s="104" t="str">
        <f>IFERROR(VLOOKUP($A489,'XI-MARKS-DB'!$A$1:$BY$184,36),"")</f>
        <v/>
      </c>
      <c r="N489" s="104"/>
      <c r="O489" s="104"/>
      <c r="P489" s="104" t="str">
        <f>IFERROR(VLOOKUP($A489,'XI-MARKS-DB'!$A$1:$BY$184,46),"")</f>
        <v/>
      </c>
      <c r="Q489" s="104"/>
      <c r="R489" s="104"/>
      <c r="S489" s="104" t="str">
        <f>IFERROR(IF((VLOOKUP($A489,'XI-MARKS-DB'!$A$1:$BY$184,56))=0,"",VLOOKUP($A489,'XI-MARKS-DB'!$A$1:$BY$184,56)),"")</f>
        <v/>
      </c>
      <c r="T489" s="104"/>
      <c r="U489" s="104"/>
      <c r="V489" s="103" t="str">
        <f>IFERROR(VLOOKUP($A489,'XI-MARKS-DB'!$A$1:$BY$184,66),"")</f>
        <v/>
      </c>
      <c r="W489" s="103" t="str">
        <f>IFERROR(VLOOKUP($A489,'XI-MARKS-DB'!$A$1:$BY$184,69),"")</f>
        <v/>
      </c>
    </row>
    <row r="490" spans="1:23" x14ac:dyDescent="0.3">
      <c r="A490" s="103"/>
      <c r="B490" s="103"/>
      <c r="C490" s="46" t="str">
        <f>IFERROR(VLOOKUP($A489,'XI-MARKS-DB'!$A$1:$BY$184,4),"")</f>
        <v/>
      </c>
      <c r="D490" s="46" t="str">
        <f>IFERROR(VLOOKUP($A489,'XI-MARKS-DB'!$A$1:$BY$184,10),"")</f>
        <v/>
      </c>
      <c r="E490" s="46" t="str">
        <f>IFERROR(VLOOKUP($A489,'XI-MARKS-DB'!$A$1:$BY$184,12),"")</f>
        <v/>
      </c>
      <c r="F490" s="46" t="str">
        <f>IFERROR(VLOOKUP($A489,'XI-MARKS-DB'!$A$1:$BY$184,14),"")</f>
        <v/>
      </c>
      <c r="G490" s="46" t="str">
        <f>IFERROR(VLOOKUP($A489,'XI-MARKS-DB'!$A$1:$BY$184,19),"")</f>
        <v/>
      </c>
      <c r="H490" s="46" t="str">
        <f>IFERROR(VLOOKUP($A489,'XI-MARKS-DB'!$A$1:$BY$184,21),"")</f>
        <v/>
      </c>
      <c r="I490" s="46" t="str">
        <f>IFERROR(VLOOKUP($A489,'XI-MARKS-DB'!$A$1:$BY$184,23),"")</f>
        <v/>
      </c>
      <c r="J490" s="46" t="str">
        <f>IFERROR(VLOOKUP($A489,'XI-MARKS-DB'!$A$1:$BY$184,29),"")</f>
        <v/>
      </c>
      <c r="K490" s="46" t="str">
        <f>IFERROR(VLOOKUP($A489,'XI-MARKS-DB'!$A$1:$BY$184,31),"")</f>
        <v/>
      </c>
      <c r="L490" s="46" t="str">
        <f>IFERROR(VLOOKUP($A489,'XI-MARKS-DB'!$A$1:$BY$184,33),"")</f>
        <v/>
      </c>
      <c r="M490" s="46" t="str">
        <f>IFERROR(VLOOKUP($A489,'XI-MARKS-DB'!$A$1:$BY$184,39),"")</f>
        <v/>
      </c>
      <c r="N490" s="46" t="str">
        <f>IFERROR(VLOOKUP($A489,'XI-MARKS-DB'!$A$1:$BY$184,41),"")</f>
        <v/>
      </c>
      <c r="O490" s="46" t="str">
        <f>IFERROR(VLOOKUP($A489,'XI-MARKS-DB'!$A$1:$BY$184,43),"")</f>
        <v/>
      </c>
      <c r="P490" s="46" t="str">
        <f>IFERROR(VLOOKUP($A489,'XI-MARKS-DB'!$A$1:$BY$184,49),"")</f>
        <v/>
      </c>
      <c r="Q490" s="46" t="str">
        <f>IFERROR(VLOOKUP($A489,'XI-MARKS-DB'!$A$1:$BY$184,51),"")</f>
        <v/>
      </c>
      <c r="R490" s="46" t="str">
        <f>IFERROR(VLOOKUP($A489,'XI-MARKS-DB'!$A$1:$BY$184,53),"")</f>
        <v/>
      </c>
      <c r="S490" s="46" t="str">
        <f>IFERROR(IF((VLOOKUP($A489,'XI-MARKS-DB'!$A$1:$BY$184,59))=0,"",VLOOKUP($A489,'XI-MARKS-DB'!$A$1:$BY$184,59)),"")</f>
        <v/>
      </c>
      <c r="T490" s="46" t="str">
        <f>IFERROR(IF((VLOOKUP($A489,'XI-MARKS-DB'!$A$1:$BY$184,61))=0,"",VLOOKUP($A489,'XI-MARKS-DB'!$A$1:$BY$184,61)),"")</f>
        <v/>
      </c>
      <c r="U490" s="46" t="str">
        <f>IFERROR(VLOOKUP($A489,'XI-MARKS-DB'!$A$1:$BY$184,63),"")</f>
        <v/>
      </c>
      <c r="V490" s="103"/>
      <c r="W490" s="103"/>
    </row>
    <row r="491" spans="1:23" x14ac:dyDescent="0.3">
      <c r="A491" s="103" t="str">
        <f>IF(COUNTA('XI-MARKS-DB'!$C$3:$C$277)&gt;A489,A489+1,"")</f>
        <v/>
      </c>
      <c r="B491" s="103" t="str">
        <f>IFERROR(VLOOKUP($A491,'XI-MARKS-DB'!$A$1:$BY$184,3)&amp;" ("&amp;VLOOKUP($A491,'XI-MARKS-DB'!$A$1:$BY$184,2)&amp;")","")</f>
        <v/>
      </c>
      <c r="C491" s="46" t="str">
        <f>IFERROR(VLOOKUP($A491,'XI-MARKS-DB'!$A$1:$BY$184,7),"")</f>
        <v/>
      </c>
      <c r="D491" s="104" t="str">
        <f t="shared" ref="D491" si="486">IF($D492="","",$F$1)</f>
        <v/>
      </c>
      <c r="E491" s="104"/>
      <c r="F491" s="104"/>
      <c r="G491" s="104" t="str">
        <f t="shared" ref="G491" si="487">IF($G492="","",$I$1)</f>
        <v/>
      </c>
      <c r="H491" s="104"/>
      <c r="I491" s="104"/>
      <c r="J491" s="104" t="str">
        <f>IFERROR(VLOOKUP($A491,'XI-MARKS-DB'!$A$1:$BY$184,26),"")</f>
        <v/>
      </c>
      <c r="K491" s="104"/>
      <c r="L491" s="104"/>
      <c r="M491" s="104" t="str">
        <f>IFERROR(VLOOKUP($A491,'XI-MARKS-DB'!$A$1:$BY$184,36),"")</f>
        <v/>
      </c>
      <c r="N491" s="104"/>
      <c r="O491" s="104"/>
      <c r="P491" s="104" t="str">
        <f>IFERROR(VLOOKUP($A491,'XI-MARKS-DB'!$A$1:$BY$184,46),"")</f>
        <v/>
      </c>
      <c r="Q491" s="104"/>
      <c r="R491" s="104"/>
      <c r="S491" s="104" t="str">
        <f>IFERROR(IF((VLOOKUP($A491,'XI-MARKS-DB'!$A$1:$BY$184,56))=0,"",VLOOKUP($A491,'XI-MARKS-DB'!$A$1:$BY$184,56)),"")</f>
        <v/>
      </c>
      <c r="T491" s="104"/>
      <c r="U491" s="104"/>
      <c r="V491" s="103" t="str">
        <f>IFERROR(VLOOKUP($A491,'XI-MARKS-DB'!$A$1:$BY$184,66),"")</f>
        <v/>
      </c>
      <c r="W491" s="103" t="str">
        <f>IFERROR(VLOOKUP($A491,'XI-MARKS-DB'!$A$1:$BY$184,69),"")</f>
        <v/>
      </c>
    </row>
    <row r="492" spans="1:23" x14ac:dyDescent="0.3">
      <c r="A492" s="103"/>
      <c r="B492" s="103"/>
      <c r="C492" s="46" t="str">
        <f>IFERROR(VLOOKUP($A491,'XI-MARKS-DB'!$A$1:$BY$184,4),"")</f>
        <v/>
      </c>
      <c r="D492" s="46" t="str">
        <f>IFERROR(VLOOKUP($A491,'XI-MARKS-DB'!$A$1:$BY$184,10),"")</f>
        <v/>
      </c>
      <c r="E492" s="46" t="str">
        <f>IFERROR(VLOOKUP($A491,'XI-MARKS-DB'!$A$1:$BY$184,12),"")</f>
        <v/>
      </c>
      <c r="F492" s="46" t="str">
        <f>IFERROR(VLOOKUP($A491,'XI-MARKS-DB'!$A$1:$BY$184,14),"")</f>
        <v/>
      </c>
      <c r="G492" s="46" t="str">
        <f>IFERROR(VLOOKUP($A491,'XI-MARKS-DB'!$A$1:$BY$184,19),"")</f>
        <v/>
      </c>
      <c r="H492" s="46" t="str">
        <f>IFERROR(VLOOKUP($A491,'XI-MARKS-DB'!$A$1:$BY$184,21),"")</f>
        <v/>
      </c>
      <c r="I492" s="46" t="str">
        <f>IFERROR(VLOOKUP($A491,'XI-MARKS-DB'!$A$1:$BY$184,23),"")</f>
        <v/>
      </c>
      <c r="J492" s="46" t="str">
        <f>IFERROR(VLOOKUP($A491,'XI-MARKS-DB'!$A$1:$BY$184,29),"")</f>
        <v/>
      </c>
      <c r="K492" s="46" t="str">
        <f>IFERROR(VLOOKUP($A491,'XI-MARKS-DB'!$A$1:$BY$184,31),"")</f>
        <v/>
      </c>
      <c r="L492" s="46" t="str">
        <f>IFERROR(VLOOKUP($A491,'XI-MARKS-DB'!$A$1:$BY$184,33),"")</f>
        <v/>
      </c>
      <c r="M492" s="46" t="str">
        <f>IFERROR(VLOOKUP($A491,'XI-MARKS-DB'!$A$1:$BY$184,39),"")</f>
        <v/>
      </c>
      <c r="N492" s="46" t="str">
        <f>IFERROR(VLOOKUP($A491,'XI-MARKS-DB'!$A$1:$BY$184,41),"")</f>
        <v/>
      </c>
      <c r="O492" s="46" t="str">
        <f>IFERROR(VLOOKUP($A491,'XI-MARKS-DB'!$A$1:$BY$184,43),"")</f>
        <v/>
      </c>
      <c r="P492" s="46" t="str">
        <f>IFERROR(VLOOKUP($A491,'XI-MARKS-DB'!$A$1:$BY$184,49),"")</f>
        <v/>
      </c>
      <c r="Q492" s="46" t="str">
        <f>IFERROR(VLOOKUP($A491,'XI-MARKS-DB'!$A$1:$BY$184,51),"")</f>
        <v/>
      </c>
      <c r="R492" s="46" t="str">
        <f>IFERROR(VLOOKUP($A491,'XI-MARKS-DB'!$A$1:$BY$184,53),"")</f>
        <v/>
      </c>
      <c r="S492" s="46" t="str">
        <f>IFERROR(IF((VLOOKUP($A491,'XI-MARKS-DB'!$A$1:$BY$184,59))=0,"",VLOOKUP($A491,'XI-MARKS-DB'!$A$1:$BY$184,59)),"")</f>
        <v/>
      </c>
      <c r="T492" s="46" t="str">
        <f>IFERROR(IF((VLOOKUP($A491,'XI-MARKS-DB'!$A$1:$BY$184,61))=0,"",VLOOKUP($A491,'XI-MARKS-DB'!$A$1:$BY$184,61)),"")</f>
        <v/>
      </c>
      <c r="U492" s="46" t="str">
        <f>IFERROR(VLOOKUP($A491,'XI-MARKS-DB'!$A$1:$BY$184,63),"")</f>
        <v/>
      </c>
      <c r="V492" s="103"/>
      <c r="W492" s="103"/>
    </row>
    <row r="493" spans="1:23" x14ac:dyDescent="0.3">
      <c r="A493" s="103" t="str">
        <f>IF(COUNTA('XI-MARKS-DB'!$C$3:$C$277)&gt;A491,A491+1,"")</f>
        <v/>
      </c>
      <c r="B493" s="103" t="str">
        <f>IFERROR(VLOOKUP($A493,'XI-MARKS-DB'!$A$1:$BY$184,3)&amp;" ("&amp;VLOOKUP($A493,'XI-MARKS-DB'!$A$1:$BY$184,2)&amp;")","")</f>
        <v/>
      </c>
      <c r="C493" s="46" t="str">
        <f>IFERROR(VLOOKUP($A493,'XI-MARKS-DB'!$A$1:$BY$184,7),"")</f>
        <v/>
      </c>
      <c r="D493" s="104" t="str">
        <f t="shared" ref="D493" si="488">IF($D494="","",$F$1)</f>
        <v/>
      </c>
      <c r="E493" s="104"/>
      <c r="F493" s="104"/>
      <c r="G493" s="104" t="str">
        <f t="shared" ref="G493" si="489">IF($G494="","",$I$1)</f>
        <v/>
      </c>
      <c r="H493" s="104"/>
      <c r="I493" s="104"/>
      <c r="J493" s="104" t="str">
        <f>IFERROR(VLOOKUP($A493,'XI-MARKS-DB'!$A$1:$BY$184,26),"")</f>
        <v/>
      </c>
      <c r="K493" s="104"/>
      <c r="L493" s="104"/>
      <c r="M493" s="104" t="str">
        <f>IFERROR(VLOOKUP($A493,'XI-MARKS-DB'!$A$1:$BY$184,36),"")</f>
        <v/>
      </c>
      <c r="N493" s="104"/>
      <c r="O493" s="104"/>
      <c r="P493" s="104" t="str">
        <f>IFERROR(VLOOKUP($A493,'XI-MARKS-DB'!$A$1:$BY$184,46),"")</f>
        <v/>
      </c>
      <c r="Q493" s="104"/>
      <c r="R493" s="104"/>
      <c r="S493" s="104" t="str">
        <f>IFERROR(IF((VLOOKUP($A493,'XI-MARKS-DB'!$A$1:$BY$184,56))=0,"",VLOOKUP($A493,'XI-MARKS-DB'!$A$1:$BY$184,56)),"")</f>
        <v/>
      </c>
      <c r="T493" s="104"/>
      <c r="U493" s="104"/>
      <c r="V493" s="103" t="str">
        <f>IFERROR(VLOOKUP($A493,'XI-MARKS-DB'!$A$1:$BY$184,66),"")</f>
        <v/>
      </c>
      <c r="W493" s="103" t="str">
        <f>IFERROR(VLOOKUP($A493,'XI-MARKS-DB'!$A$1:$BY$184,69),"")</f>
        <v/>
      </c>
    </row>
    <row r="494" spans="1:23" x14ac:dyDescent="0.3">
      <c r="A494" s="103"/>
      <c r="B494" s="103"/>
      <c r="C494" s="46" t="str">
        <f>IFERROR(VLOOKUP($A493,'XI-MARKS-DB'!$A$1:$BY$184,4),"")</f>
        <v/>
      </c>
      <c r="D494" s="46" t="str">
        <f>IFERROR(VLOOKUP($A493,'XI-MARKS-DB'!$A$1:$BY$184,10),"")</f>
        <v/>
      </c>
      <c r="E494" s="46" t="str">
        <f>IFERROR(VLOOKUP($A493,'XI-MARKS-DB'!$A$1:$BY$184,12),"")</f>
        <v/>
      </c>
      <c r="F494" s="46" t="str">
        <f>IFERROR(VLOOKUP($A493,'XI-MARKS-DB'!$A$1:$BY$184,14),"")</f>
        <v/>
      </c>
      <c r="G494" s="46" t="str">
        <f>IFERROR(VLOOKUP($A493,'XI-MARKS-DB'!$A$1:$BY$184,19),"")</f>
        <v/>
      </c>
      <c r="H494" s="46" t="str">
        <f>IFERROR(VLOOKUP($A493,'XI-MARKS-DB'!$A$1:$BY$184,21),"")</f>
        <v/>
      </c>
      <c r="I494" s="46" t="str">
        <f>IFERROR(VLOOKUP($A493,'XI-MARKS-DB'!$A$1:$BY$184,23),"")</f>
        <v/>
      </c>
      <c r="J494" s="46" t="str">
        <f>IFERROR(VLOOKUP($A493,'XI-MARKS-DB'!$A$1:$BY$184,29),"")</f>
        <v/>
      </c>
      <c r="K494" s="46" t="str">
        <f>IFERROR(VLOOKUP($A493,'XI-MARKS-DB'!$A$1:$BY$184,31),"")</f>
        <v/>
      </c>
      <c r="L494" s="46" t="str">
        <f>IFERROR(VLOOKUP($A493,'XI-MARKS-DB'!$A$1:$BY$184,33),"")</f>
        <v/>
      </c>
      <c r="M494" s="46" t="str">
        <f>IFERROR(VLOOKUP($A493,'XI-MARKS-DB'!$A$1:$BY$184,39),"")</f>
        <v/>
      </c>
      <c r="N494" s="46" t="str">
        <f>IFERROR(VLOOKUP($A493,'XI-MARKS-DB'!$A$1:$BY$184,41),"")</f>
        <v/>
      </c>
      <c r="O494" s="46" t="str">
        <f>IFERROR(VLOOKUP($A493,'XI-MARKS-DB'!$A$1:$BY$184,43),"")</f>
        <v/>
      </c>
      <c r="P494" s="46" t="str">
        <f>IFERROR(VLOOKUP($A493,'XI-MARKS-DB'!$A$1:$BY$184,49),"")</f>
        <v/>
      </c>
      <c r="Q494" s="46" t="str">
        <f>IFERROR(VLOOKUP($A493,'XI-MARKS-DB'!$A$1:$BY$184,51),"")</f>
        <v/>
      </c>
      <c r="R494" s="46" t="str">
        <f>IFERROR(VLOOKUP($A493,'XI-MARKS-DB'!$A$1:$BY$184,53),"")</f>
        <v/>
      </c>
      <c r="S494" s="46" t="str">
        <f>IFERROR(IF((VLOOKUP($A493,'XI-MARKS-DB'!$A$1:$BY$184,59))=0,"",VLOOKUP($A493,'XI-MARKS-DB'!$A$1:$BY$184,59)),"")</f>
        <v/>
      </c>
      <c r="T494" s="46" t="str">
        <f>IFERROR(IF((VLOOKUP($A493,'XI-MARKS-DB'!$A$1:$BY$184,61))=0,"",VLOOKUP($A493,'XI-MARKS-DB'!$A$1:$BY$184,61)),"")</f>
        <v/>
      </c>
      <c r="U494" s="46" t="str">
        <f>IFERROR(VLOOKUP($A493,'XI-MARKS-DB'!$A$1:$BY$184,63),"")</f>
        <v/>
      </c>
      <c r="V494" s="103"/>
      <c r="W494" s="103"/>
    </row>
    <row r="495" spans="1:23" x14ac:dyDescent="0.3">
      <c r="A495" s="103" t="str">
        <f>IF(COUNTA('XI-MARKS-DB'!$C$3:$C$277)&gt;A493,A493+1,"")</f>
        <v/>
      </c>
      <c r="B495" s="103" t="str">
        <f>IFERROR(VLOOKUP($A495,'XI-MARKS-DB'!$A$1:$BY$184,3)&amp;" ("&amp;VLOOKUP($A495,'XI-MARKS-DB'!$A$1:$BY$184,2)&amp;")","")</f>
        <v/>
      </c>
      <c r="C495" s="46" t="str">
        <f>IFERROR(VLOOKUP($A495,'XI-MARKS-DB'!$A$1:$BY$184,7),"")</f>
        <v/>
      </c>
      <c r="D495" s="104" t="str">
        <f t="shared" ref="D495" si="490">IF($D496="","",$F$1)</f>
        <v/>
      </c>
      <c r="E495" s="104"/>
      <c r="F495" s="104"/>
      <c r="G495" s="104" t="str">
        <f t="shared" ref="G495" si="491">IF($G496="","",$I$1)</f>
        <v/>
      </c>
      <c r="H495" s="104"/>
      <c r="I495" s="104"/>
      <c r="J495" s="104" t="str">
        <f>IFERROR(VLOOKUP($A495,'XI-MARKS-DB'!$A$1:$BY$184,26),"")</f>
        <v/>
      </c>
      <c r="K495" s="104"/>
      <c r="L495" s="104"/>
      <c r="M495" s="104" t="str">
        <f>IFERROR(VLOOKUP($A495,'XI-MARKS-DB'!$A$1:$BY$184,36),"")</f>
        <v/>
      </c>
      <c r="N495" s="104"/>
      <c r="O495" s="104"/>
      <c r="P495" s="104" t="str">
        <f>IFERROR(VLOOKUP($A495,'XI-MARKS-DB'!$A$1:$BY$184,46),"")</f>
        <v/>
      </c>
      <c r="Q495" s="104"/>
      <c r="R495" s="104"/>
      <c r="S495" s="104" t="str">
        <f>IFERROR(IF((VLOOKUP($A495,'XI-MARKS-DB'!$A$1:$BY$184,56))=0,"",VLOOKUP($A495,'XI-MARKS-DB'!$A$1:$BY$184,56)),"")</f>
        <v/>
      </c>
      <c r="T495" s="104"/>
      <c r="U495" s="104"/>
      <c r="V495" s="103" t="str">
        <f>IFERROR(VLOOKUP($A495,'XI-MARKS-DB'!$A$1:$BY$184,66),"")</f>
        <v/>
      </c>
      <c r="W495" s="103" t="str">
        <f>IFERROR(VLOOKUP($A495,'XI-MARKS-DB'!$A$1:$BY$184,69),"")</f>
        <v/>
      </c>
    </row>
    <row r="496" spans="1:23" x14ac:dyDescent="0.3">
      <c r="A496" s="103"/>
      <c r="B496" s="103"/>
      <c r="C496" s="46" t="str">
        <f>IFERROR(VLOOKUP($A495,'XI-MARKS-DB'!$A$1:$BY$184,4),"")</f>
        <v/>
      </c>
      <c r="D496" s="46" t="str">
        <f>IFERROR(VLOOKUP($A495,'XI-MARKS-DB'!$A$1:$BY$184,10),"")</f>
        <v/>
      </c>
      <c r="E496" s="46" t="str">
        <f>IFERROR(VLOOKUP($A495,'XI-MARKS-DB'!$A$1:$BY$184,12),"")</f>
        <v/>
      </c>
      <c r="F496" s="46" t="str">
        <f>IFERROR(VLOOKUP($A495,'XI-MARKS-DB'!$A$1:$BY$184,14),"")</f>
        <v/>
      </c>
      <c r="G496" s="46" t="str">
        <f>IFERROR(VLOOKUP($A495,'XI-MARKS-DB'!$A$1:$BY$184,19),"")</f>
        <v/>
      </c>
      <c r="H496" s="46" t="str">
        <f>IFERROR(VLOOKUP($A495,'XI-MARKS-DB'!$A$1:$BY$184,21),"")</f>
        <v/>
      </c>
      <c r="I496" s="46" t="str">
        <f>IFERROR(VLOOKUP($A495,'XI-MARKS-DB'!$A$1:$BY$184,23),"")</f>
        <v/>
      </c>
      <c r="J496" s="46" t="str">
        <f>IFERROR(VLOOKUP($A495,'XI-MARKS-DB'!$A$1:$BY$184,29),"")</f>
        <v/>
      </c>
      <c r="K496" s="46" t="str">
        <f>IFERROR(VLOOKUP($A495,'XI-MARKS-DB'!$A$1:$BY$184,31),"")</f>
        <v/>
      </c>
      <c r="L496" s="46" t="str">
        <f>IFERROR(VLOOKUP($A495,'XI-MARKS-DB'!$A$1:$BY$184,33),"")</f>
        <v/>
      </c>
      <c r="M496" s="46" t="str">
        <f>IFERROR(VLOOKUP($A495,'XI-MARKS-DB'!$A$1:$BY$184,39),"")</f>
        <v/>
      </c>
      <c r="N496" s="46" t="str">
        <f>IFERROR(VLOOKUP($A495,'XI-MARKS-DB'!$A$1:$BY$184,41),"")</f>
        <v/>
      </c>
      <c r="O496" s="46" t="str">
        <f>IFERROR(VLOOKUP($A495,'XI-MARKS-DB'!$A$1:$BY$184,43),"")</f>
        <v/>
      </c>
      <c r="P496" s="46" t="str">
        <f>IFERROR(VLOOKUP($A495,'XI-MARKS-DB'!$A$1:$BY$184,49),"")</f>
        <v/>
      </c>
      <c r="Q496" s="46" t="str">
        <f>IFERROR(VLOOKUP($A495,'XI-MARKS-DB'!$A$1:$BY$184,51),"")</f>
        <v/>
      </c>
      <c r="R496" s="46" t="str">
        <f>IFERROR(VLOOKUP($A495,'XI-MARKS-DB'!$A$1:$BY$184,53),"")</f>
        <v/>
      </c>
      <c r="S496" s="46" t="str">
        <f>IFERROR(IF((VLOOKUP($A495,'XI-MARKS-DB'!$A$1:$BY$184,59))=0,"",VLOOKUP($A495,'XI-MARKS-DB'!$A$1:$BY$184,59)),"")</f>
        <v/>
      </c>
      <c r="T496" s="46" t="str">
        <f>IFERROR(IF((VLOOKUP($A495,'XI-MARKS-DB'!$A$1:$BY$184,61))=0,"",VLOOKUP($A495,'XI-MARKS-DB'!$A$1:$BY$184,61)),"")</f>
        <v/>
      </c>
      <c r="U496" s="46" t="str">
        <f>IFERROR(VLOOKUP($A495,'XI-MARKS-DB'!$A$1:$BY$184,63),"")</f>
        <v/>
      </c>
      <c r="V496" s="103"/>
      <c r="W496" s="103"/>
    </row>
    <row r="497" spans="1:23" x14ac:dyDescent="0.3">
      <c r="A497" s="103" t="str">
        <f>IF(COUNTA('XI-MARKS-DB'!$C$3:$C$277)&gt;A495,A495+1,"")</f>
        <v/>
      </c>
      <c r="B497" s="103" t="str">
        <f>IFERROR(VLOOKUP($A497,'XI-MARKS-DB'!$A$1:$BY$184,3)&amp;" ("&amp;VLOOKUP($A497,'XI-MARKS-DB'!$A$1:$BY$184,2)&amp;")","")</f>
        <v/>
      </c>
      <c r="C497" s="46" t="str">
        <f>IFERROR(VLOOKUP($A497,'XI-MARKS-DB'!$A$1:$BY$184,7),"")</f>
        <v/>
      </c>
      <c r="D497" s="104" t="str">
        <f t="shared" ref="D497" si="492">IF($D498="","",$F$1)</f>
        <v/>
      </c>
      <c r="E497" s="104"/>
      <c r="F497" s="104"/>
      <c r="G497" s="104" t="str">
        <f t="shared" ref="G497" si="493">IF($G498="","",$I$1)</f>
        <v/>
      </c>
      <c r="H497" s="104"/>
      <c r="I497" s="104"/>
      <c r="J497" s="104" t="str">
        <f>IFERROR(VLOOKUP($A497,'XI-MARKS-DB'!$A$1:$BY$184,26),"")</f>
        <v/>
      </c>
      <c r="K497" s="104"/>
      <c r="L497" s="104"/>
      <c r="M497" s="104" t="str">
        <f>IFERROR(VLOOKUP($A497,'XI-MARKS-DB'!$A$1:$BY$184,36),"")</f>
        <v/>
      </c>
      <c r="N497" s="104"/>
      <c r="O497" s="104"/>
      <c r="P497" s="104" t="str">
        <f>IFERROR(VLOOKUP($A497,'XI-MARKS-DB'!$A$1:$BY$184,46),"")</f>
        <v/>
      </c>
      <c r="Q497" s="104"/>
      <c r="R497" s="104"/>
      <c r="S497" s="104" t="str">
        <f>IFERROR(IF((VLOOKUP($A497,'XI-MARKS-DB'!$A$1:$BY$184,56))=0,"",VLOOKUP($A497,'XI-MARKS-DB'!$A$1:$BY$184,56)),"")</f>
        <v/>
      </c>
      <c r="T497" s="104"/>
      <c r="U497" s="104"/>
      <c r="V497" s="103" t="str">
        <f>IFERROR(VLOOKUP($A497,'XI-MARKS-DB'!$A$1:$BY$184,66),"")</f>
        <v/>
      </c>
      <c r="W497" s="103" t="str">
        <f>IFERROR(VLOOKUP($A497,'XI-MARKS-DB'!$A$1:$BY$184,69),"")</f>
        <v/>
      </c>
    </row>
    <row r="498" spans="1:23" x14ac:dyDescent="0.3">
      <c r="A498" s="103"/>
      <c r="B498" s="103"/>
      <c r="C498" s="46" t="str">
        <f>IFERROR(VLOOKUP($A497,'XI-MARKS-DB'!$A$1:$BY$184,4),"")</f>
        <v/>
      </c>
      <c r="D498" s="46" t="str">
        <f>IFERROR(VLOOKUP($A497,'XI-MARKS-DB'!$A$1:$BY$184,10),"")</f>
        <v/>
      </c>
      <c r="E498" s="46" t="str">
        <f>IFERROR(VLOOKUP($A497,'XI-MARKS-DB'!$A$1:$BY$184,12),"")</f>
        <v/>
      </c>
      <c r="F498" s="46" t="str">
        <f>IFERROR(VLOOKUP($A497,'XI-MARKS-DB'!$A$1:$BY$184,14),"")</f>
        <v/>
      </c>
      <c r="G498" s="46" t="str">
        <f>IFERROR(VLOOKUP($A497,'XI-MARKS-DB'!$A$1:$BY$184,19),"")</f>
        <v/>
      </c>
      <c r="H498" s="46" t="str">
        <f>IFERROR(VLOOKUP($A497,'XI-MARKS-DB'!$A$1:$BY$184,21),"")</f>
        <v/>
      </c>
      <c r="I498" s="46" t="str">
        <f>IFERROR(VLOOKUP($A497,'XI-MARKS-DB'!$A$1:$BY$184,23),"")</f>
        <v/>
      </c>
      <c r="J498" s="46" t="str">
        <f>IFERROR(VLOOKUP($A497,'XI-MARKS-DB'!$A$1:$BY$184,29),"")</f>
        <v/>
      </c>
      <c r="K498" s="46" t="str">
        <f>IFERROR(VLOOKUP($A497,'XI-MARKS-DB'!$A$1:$BY$184,31),"")</f>
        <v/>
      </c>
      <c r="L498" s="46" t="str">
        <f>IFERROR(VLOOKUP($A497,'XI-MARKS-DB'!$A$1:$BY$184,33),"")</f>
        <v/>
      </c>
      <c r="M498" s="46" t="str">
        <f>IFERROR(VLOOKUP($A497,'XI-MARKS-DB'!$A$1:$BY$184,39),"")</f>
        <v/>
      </c>
      <c r="N498" s="46" t="str">
        <f>IFERROR(VLOOKUP($A497,'XI-MARKS-DB'!$A$1:$BY$184,41),"")</f>
        <v/>
      </c>
      <c r="O498" s="46" t="str">
        <f>IFERROR(VLOOKUP($A497,'XI-MARKS-DB'!$A$1:$BY$184,43),"")</f>
        <v/>
      </c>
      <c r="P498" s="46" t="str">
        <f>IFERROR(VLOOKUP($A497,'XI-MARKS-DB'!$A$1:$BY$184,49),"")</f>
        <v/>
      </c>
      <c r="Q498" s="46" t="str">
        <f>IFERROR(VLOOKUP($A497,'XI-MARKS-DB'!$A$1:$BY$184,51),"")</f>
        <v/>
      </c>
      <c r="R498" s="46" t="str">
        <f>IFERROR(VLOOKUP($A497,'XI-MARKS-DB'!$A$1:$BY$184,53),"")</f>
        <v/>
      </c>
      <c r="S498" s="46" t="str">
        <f>IFERROR(IF((VLOOKUP($A497,'XI-MARKS-DB'!$A$1:$BY$184,59))=0,"",VLOOKUP($A497,'XI-MARKS-DB'!$A$1:$BY$184,59)),"")</f>
        <v/>
      </c>
      <c r="T498" s="46" t="str">
        <f>IFERROR(IF((VLOOKUP($A497,'XI-MARKS-DB'!$A$1:$BY$184,61))=0,"",VLOOKUP($A497,'XI-MARKS-DB'!$A$1:$BY$184,61)),"")</f>
        <v/>
      </c>
      <c r="U498" s="46" t="str">
        <f>IFERROR(VLOOKUP($A497,'XI-MARKS-DB'!$A$1:$BY$184,63),"")</f>
        <v/>
      </c>
      <c r="V498" s="103"/>
      <c r="W498" s="103"/>
    </row>
    <row r="499" spans="1:23" x14ac:dyDescent="0.3">
      <c r="A499" s="103" t="str">
        <f>IF(COUNTA('XI-MARKS-DB'!$C$3:$C$277)&gt;A497,A497+1,"")</f>
        <v/>
      </c>
      <c r="B499" s="103" t="str">
        <f>IFERROR(VLOOKUP($A499,'XI-MARKS-DB'!$A$1:$BY$184,3)&amp;" ("&amp;VLOOKUP($A499,'XI-MARKS-DB'!$A$1:$BY$184,2)&amp;")","")</f>
        <v/>
      </c>
      <c r="C499" s="46" t="str">
        <f>IFERROR(VLOOKUP($A499,'XI-MARKS-DB'!$A$1:$BY$184,7),"")</f>
        <v/>
      </c>
      <c r="D499" s="104" t="str">
        <f t="shared" ref="D499" si="494">IF($D500="","",$F$1)</f>
        <v/>
      </c>
      <c r="E499" s="104"/>
      <c r="F499" s="104"/>
      <c r="G499" s="104" t="str">
        <f t="shared" ref="G499" si="495">IF($G500="","",$I$1)</f>
        <v/>
      </c>
      <c r="H499" s="104"/>
      <c r="I499" s="104"/>
      <c r="J499" s="104" t="str">
        <f>IFERROR(VLOOKUP($A499,'XI-MARKS-DB'!$A$1:$BY$184,26),"")</f>
        <v/>
      </c>
      <c r="K499" s="104"/>
      <c r="L499" s="104"/>
      <c r="M499" s="104" t="str">
        <f>IFERROR(VLOOKUP($A499,'XI-MARKS-DB'!$A$1:$BY$184,36),"")</f>
        <v/>
      </c>
      <c r="N499" s="104"/>
      <c r="O499" s="104"/>
      <c r="P499" s="104" t="str">
        <f>IFERROR(VLOOKUP($A499,'XI-MARKS-DB'!$A$1:$BY$184,46),"")</f>
        <v/>
      </c>
      <c r="Q499" s="104"/>
      <c r="R499" s="104"/>
      <c r="S499" s="104" t="str">
        <f>IFERROR(IF((VLOOKUP($A499,'XI-MARKS-DB'!$A$1:$BY$184,56))=0,"",VLOOKUP($A499,'XI-MARKS-DB'!$A$1:$BY$184,56)),"")</f>
        <v/>
      </c>
      <c r="T499" s="104"/>
      <c r="U499" s="104"/>
      <c r="V499" s="103" t="str">
        <f>IFERROR(VLOOKUP($A499,'XI-MARKS-DB'!$A$1:$BY$184,66),"")</f>
        <v/>
      </c>
      <c r="W499" s="103" t="str">
        <f>IFERROR(VLOOKUP($A499,'XI-MARKS-DB'!$A$1:$BY$184,69),"")</f>
        <v/>
      </c>
    </row>
    <row r="500" spans="1:23" x14ac:dyDescent="0.3">
      <c r="A500" s="103"/>
      <c r="B500" s="103"/>
      <c r="C500" s="46" t="str">
        <f>IFERROR(VLOOKUP($A499,'XI-MARKS-DB'!$A$1:$BY$184,4),"")</f>
        <v/>
      </c>
      <c r="D500" s="46" t="str">
        <f>IFERROR(VLOOKUP($A499,'XI-MARKS-DB'!$A$1:$BY$184,10),"")</f>
        <v/>
      </c>
      <c r="E500" s="46" t="str">
        <f>IFERROR(VLOOKUP($A499,'XI-MARKS-DB'!$A$1:$BY$184,12),"")</f>
        <v/>
      </c>
      <c r="F500" s="46" t="str">
        <f>IFERROR(VLOOKUP($A499,'XI-MARKS-DB'!$A$1:$BY$184,14),"")</f>
        <v/>
      </c>
      <c r="G500" s="46" t="str">
        <f>IFERROR(VLOOKUP($A499,'XI-MARKS-DB'!$A$1:$BY$184,19),"")</f>
        <v/>
      </c>
      <c r="H500" s="46" t="str">
        <f>IFERROR(VLOOKUP($A499,'XI-MARKS-DB'!$A$1:$BY$184,21),"")</f>
        <v/>
      </c>
      <c r="I500" s="46" t="str">
        <f>IFERROR(VLOOKUP($A499,'XI-MARKS-DB'!$A$1:$BY$184,23),"")</f>
        <v/>
      </c>
      <c r="J500" s="46" t="str">
        <f>IFERROR(VLOOKUP($A499,'XI-MARKS-DB'!$A$1:$BY$184,29),"")</f>
        <v/>
      </c>
      <c r="K500" s="46" t="str">
        <f>IFERROR(VLOOKUP($A499,'XI-MARKS-DB'!$A$1:$BY$184,31),"")</f>
        <v/>
      </c>
      <c r="L500" s="46" t="str">
        <f>IFERROR(VLOOKUP($A499,'XI-MARKS-DB'!$A$1:$BY$184,33),"")</f>
        <v/>
      </c>
      <c r="M500" s="46" t="str">
        <f>IFERROR(VLOOKUP($A499,'XI-MARKS-DB'!$A$1:$BY$184,39),"")</f>
        <v/>
      </c>
      <c r="N500" s="46" t="str">
        <f>IFERROR(VLOOKUP($A499,'XI-MARKS-DB'!$A$1:$BY$184,41),"")</f>
        <v/>
      </c>
      <c r="O500" s="46" t="str">
        <f>IFERROR(VLOOKUP($A499,'XI-MARKS-DB'!$A$1:$BY$184,43),"")</f>
        <v/>
      </c>
      <c r="P500" s="46" t="str">
        <f>IFERROR(VLOOKUP($A499,'XI-MARKS-DB'!$A$1:$BY$184,49),"")</f>
        <v/>
      </c>
      <c r="Q500" s="46" t="str">
        <f>IFERROR(VLOOKUP($A499,'XI-MARKS-DB'!$A$1:$BY$184,51),"")</f>
        <v/>
      </c>
      <c r="R500" s="46" t="str">
        <f>IFERROR(VLOOKUP($A499,'XI-MARKS-DB'!$A$1:$BY$184,53),"")</f>
        <v/>
      </c>
      <c r="S500" s="46" t="str">
        <f>IFERROR(IF((VLOOKUP($A499,'XI-MARKS-DB'!$A$1:$BY$184,59))=0,"",VLOOKUP($A499,'XI-MARKS-DB'!$A$1:$BY$184,59)),"")</f>
        <v/>
      </c>
      <c r="T500" s="46" t="str">
        <f>IFERROR(IF((VLOOKUP($A499,'XI-MARKS-DB'!$A$1:$BY$184,61))=0,"",VLOOKUP($A499,'XI-MARKS-DB'!$A$1:$BY$184,61)),"")</f>
        <v/>
      </c>
      <c r="U500" s="46" t="str">
        <f>IFERROR(VLOOKUP($A499,'XI-MARKS-DB'!$A$1:$BY$184,63),"")</f>
        <v/>
      </c>
      <c r="V500" s="103"/>
      <c r="W500" s="103"/>
    </row>
    <row r="501" spans="1:23" x14ac:dyDescent="0.3">
      <c r="A501" s="103" t="str">
        <f>IF(COUNTA('XI-MARKS-DB'!$C$3:$C$277)&gt;A499,A499+1,"")</f>
        <v/>
      </c>
      <c r="B501" s="103" t="str">
        <f>IFERROR(VLOOKUP($A501,'XI-MARKS-DB'!$A$1:$BY$184,3)&amp;" ("&amp;VLOOKUP($A501,'XI-MARKS-DB'!$A$1:$BY$184,2)&amp;")","")</f>
        <v/>
      </c>
      <c r="C501" s="46" t="str">
        <f>IFERROR(VLOOKUP($A501,'XI-MARKS-DB'!$A$1:$BY$184,7),"")</f>
        <v/>
      </c>
      <c r="D501" s="104" t="str">
        <f t="shared" ref="D501" si="496">IF($D502="","",$F$1)</f>
        <v/>
      </c>
      <c r="E501" s="104"/>
      <c r="F501" s="104"/>
      <c r="G501" s="104" t="str">
        <f t="shared" ref="G501" si="497">IF($G502="","",$I$1)</f>
        <v/>
      </c>
      <c r="H501" s="104"/>
      <c r="I501" s="104"/>
      <c r="J501" s="104" t="str">
        <f>IFERROR(VLOOKUP($A501,'XI-MARKS-DB'!$A$1:$BY$184,26),"")</f>
        <v/>
      </c>
      <c r="K501" s="104"/>
      <c r="L501" s="104"/>
      <c r="M501" s="104" t="str">
        <f>IFERROR(VLOOKUP($A501,'XI-MARKS-DB'!$A$1:$BY$184,36),"")</f>
        <v/>
      </c>
      <c r="N501" s="104"/>
      <c r="O501" s="104"/>
      <c r="P501" s="104" t="str">
        <f>IFERROR(VLOOKUP($A501,'XI-MARKS-DB'!$A$1:$BY$184,46),"")</f>
        <v/>
      </c>
      <c r="Q501" s="104"/>
      <c r="R501" s="104"/>
      <c r="S501" s="104" t="str">
        <f>IFERROR(IF((VLOOKUP($A501,'XI-MARKS-DB'!$A$1:$BY$184,56))=0,"",VLOOKUP($A501,'XI-MARKS-DB'!$A$1:$BY$184,56)),"")</f>
        <v/>
      </c>
      <c r="T501" s="104"/>
      <c r="U501" s="104"/>
      <c r="V501" s="103" t="str">
        <f>IFERROR(VLOOKUP($A501,'XI-MARKS-DB'!$A$1:$BY$184,66),"")</f>
        <v/>
      </c>
      <c r="W501" s="103" t="str">
        <f>IFERROR(VLOOKUP($A501,'XI-MARKS-DB'!$A$1:$BY$184,69),"")</f>
        <v/>
      </c>
    </row>
    <row r="502" spans="1:23" x14ac:dyDescent="0.3">
      <c r="A502" s="103"/>
      <c r="B502" s="103"/>
      <c r="C502" s="46" t="str">
        <f>IFERROR(VLOOKUP($A501,'XI-MARKS-DB'!$A$1:$BY$184,4),"")</f>
        <v/>
      </c>
      <c r="D502" s="46" t="str">
        <f>IFERROR(VLOOKUP($A501,'XI-MARKS-DB'!$A$1:$BY$184,10),"")</f>
        <v/>
      </c>
      <c r="E502" s="46" t="str">
        <f>IFERROR(VLOOKUP($A501,'XI-MARKS-DB'!$A$1:$BY$184,12),"")</f>
        <v/>
      </c>
      <c r="F502" s="46" t="str">
        <f>IFERROR(VLOOKUP($A501,'XI-MARKS-DB'!$A$1:$BY$184,14),"")</f>
        <v/>
      </c>
      <c r="G502" s="46" t="str">
        <f>IFERROR(VLOOKUP($A501,'XI-MARKS-DB'!$A$1:$BY$184,19),"")</f>
        <v/>
      </c>
      <c r="H502" s="46" t="str">
        <f>IFERROR(VLOOKUP($A501,'XI-MARKS-DB'!$A$1:$BY$184,21),"")</f>
        <v/>
      </c>
      <c r="I502" s="46" t="str">
        <f>IFERROR(VLOOKUP($A501,'XI-MARKS-DB'!$A$1:$BY$184,23),"")</f>
        <v/>
      </c>
      <c r="J502" s="46" t="str">
        <f>IFERROR(VLOOKUP($A501,'XI-MARKS-DB'!$A$1:$BY$184,29),"")</f>
        <v/>
      </c>
      <c r="K502" s="46" t="str">
        <f>IFERROR(VLOOKUP($A501,'XI-MARKS-DB'!$A$1:$BY$184,31),"")</f>
        <v/>
      </c>
      <c r="L502" s="46" t="str">
        <f>IFERROR(VLOOKUP($A501,'XI-MARKS-DB'!$A$1:$BY$184,33),"")</f>
        <v/>
      </c>
      <c r="M502" s="46" t="str">
        <f>IFERROR(VLOOKUP($A501,'XI-MARKS-DB'!$A$1:$BY$184,39),"")</f>
        <v/>
      </c>
      <c r="N502" s="46" t="str">
        <f>IFERROR(VLOOKUP($A501,'XI-MARKS-DB'!$A$1:$BY$184,41),"")</f>
        <v/>
      </c>
      <c r="O502" s="46" t="str">
        <f>IFERROR(VLOOKUP($A501,'XI-MARKS-DB'!$A$1:$BY$184,43),"")</f>
        <v/>
      </c>
      <c r="P502" s="46" t="str">
        <f>IFERROR(VLOOKUP($A501,'XI-MARKS-DB'!$A$1:$BY$184,49),"")</f>
        <v/>
      </c>
      <c r="Q502" s="46" t="str">
        <f>IFERROR(VLOOKUP($A501,'XI-MARKS-DB'!$A$1:$BY$184,51),"")</f>
        <v/>
      </c>
      <c r="R502" s="46" t="str">
        <f>IFERROR(VLOOKUP($A501,'XI-MARKS-DB'!$A$1:$BY$184,53),"")</f>
        <v/>
      </c>
      <c r="S502" s="46" t="str">
        <f>IFERROR(IF((VLOOKUP($A501,'XI-MARKS-DB'!$A$1:$BY$184,59))=0,"",VLOOKUP($A501,'XI-MARKS-DB'!$A$1:$BY$184,59)),"")</f>
        <v/>
      </c>
      <c r="T502" s="46" t="str">
        <f>IFERROR(IF((VLOOKUP($A501,'XI-MARKS-DB'!$A$1:$BY$184,61))=0,"",VLOOKUP($A501,'XI-MARKS-DB'!$A$1:$BY$184,61)),"")</f>
        <v/>
      </c>
      <c r="U502" s="46" t="str">
        <f>IFERROR(VLOOKUP($A501,'XI-MARKS-DB'!$A$1:$BY$184,63),"")</f>
        <v/>
      </c>
      <c r="V502" s="103"/>
      <c r="W502" s="103"/>
    </row>
    <row r="503" spans="1:23" x14ac:dyDescent="0.3">
      <c r="A503" s="103" t="str">
        <f>IF(COUNTA('XI-MARKS-DB'!$C$3:$C$277)&gt;A501,A501+1,"")</f>
        <v/>
      </c>
      <c r="B503" s="103" t="str">
        <f>IFERROR(VLOOKUP($A503,'XI-MARKS-DB'!$A$1:$BY$184,3)&amp;" ("&amp;VLOOKUP($A503,'XI-MARKS-DB'!$A$1:$BY$184,2)&amp;")","")</f>
        <v/>
      </c>
      <c r="C503" s="46" t="str">
        <f>IFERROR(VLOOKUP($A503,'XI-MARKS-DB'!$A$1:$BY$184,7),"")</f>
        <v/>
      </c>
      <c r="D503" s="104" t="str">
        <f t="shared" ref="D503" si="498">IF($D504="","",$F$1)</f>
        <v/>
      </c>
      <c r="E503" s="104"/>
      <c r="F503" s="104"/>
      <c r="G503" s="104" t="str">
        <f t="shared" ref="G503" si="499">IF($G504="","",$I$1)</f>
        <v/>
      </c>
      <c r="H503" s="104"/>
      <c r="I503" s="104"/>
      <c r="J503" s="104" t="str">
        <f>IFERROR(VLOOKUP($A503,'XI-MARKS-DB'!$A$1:$BY$184,26),"")</f>
        <v/>
      </c>
      <c r="K503" s="104"/>
      <c r="L503" s="104"/>
      <c r="M503" s="104" t="str">
        <f>IFERROR(VLOOKUP($A503,'XI-MARKS-DB'!$A$1:$BY$184,36),"")</f>
        <v/>
      </c>
      <c r="N503" s="104"/>
      <c r="O503" s="104"/>
      <c r="P503" s="104" t="str">
        <f>IFERROR(VLOOKUP($A503,'XI-MARKS-DB'!$A$1:$BY$184,46),"")</f>
        <v/>
      </c>
      <c r="Q503" s="104"/>
      <c r="R503" s="104"/>
      <c r="S503" s="104" t="str">
        <f>IFERROR(IF((VLOOKUP($A503,'XI-MARKS-DB'!$A$1:$BY$184,56))=0,"",VLOOKUP($A503,'XI-MARKS-DB'!$A$1:$BY$184,56)),"")</f>
        <v/>
      </c>
      <c r="T503" s="104"/>
      <c r="U503" s="104"/>
      <c r="V503" s="103" t="str">
        <f>IFERROR(VLOOKUP($A503,'XI-MARKS-DB'!$A$1:$BY$184,66),"")</f>
        <v/>
      </c>
      <c r="W503" s="103" t="str">
        <f>IFERROR(VLOOKUP($A503,'XI-MARKS-DB'!$A$1:$BY$184,69),"")</f>
        <v/>
      </c>
    </row>
    <row r="504" spans="1:23" x14ac:dyDescent="0.3">
      <c r="A504" s="103"/>
      <c r="B504" s="103"/>
      <c r="C504" s="46" t="str">
        <f>IFERROR(VLOOKUP($A503,'XI-MARKS-DB'!$A$1:$BY$184,4),"")</f>
        <v/>
      </c>
      <c r="D504" s="46" t="str">
        <f>IFERROR(VLOOKUP($A503,'XI-MARKS-DB'!$A$1:$BY$184,10),"")</f>
        <v/>
      </c>
      <c r="E504" s="46" t="str">
        <f>IFERROR(VLOOKUP($A503,'XI-MARKS-DB'!$A$1:$BY$184,12),"")</f>
        <v/>
      </c>
      <c r="F504" s="46" t="str">
        <f>IFERROR(VLOOKUP($A503,'XI-MARKS-DB'!$A$1:$BY$184,14),"")</f>
        <v/>
      </c>
      <c r="G504" s="46" t="str">
        <f>IFERROR(VLOOKUP($A503,'XI-MARKS-DB'!$A$1:$BY$184,19),"")</f>
        <v/>
      </c>
      <c r="H504" s="46" t="str">
        <f>IFERROR(VLOOKUP($A503,'XI-MARKS-DB'!$A$1:$BY$184,21),"")</f>
        <v/>
      </c>
      <c r="I504" s="46" t="str">
        <f>IFERROR(VLOOKUP($A503,'XI-MARKS-DB'!$A$1:$BY$184,23),"")</f>
        <v/>
      </c>
      <c r="J504" s="46" t="str">
        <f>IFERROR(VLOOKUP($A503,'XI-MARKS-DB'!$A$1:$BY$184,29),"")</f>
        <v/>
      </c>
      <c r="K504" s="46" t="str">
        <f>IFERROR(VLOOKUP($A503,'XI-MARKS-DB'!$A$1:$BY$184,31),"")</f>
        <v/>
      </c>
      <c r="L504" s="46" t="str">
        <f>IFERROR(VLOOKUP($A503,'XI-MARKS-DB'!$A$1:$BY$184,33),"")</f>
        <v/>
      </c>
      <c r="M504" s="46" t="str">
        <f>IFERROR(VLOOKUP($A503,'XI-MARKS-DB'!$A$1:$BY$184,39),"")</f>
        <v/>
      </c>
      <c r="N504" s="46" t="str">
        <f>IFERROR(VLOOKUP($A503,'XI-MARKS-DB'!$A$1:$BY$184,41),"")</f>
        <v/>
      </c>
      <c r="O504" s="46" t="str">
        <f>IFERROR(VLOOKUP($A503,'XI-MARKS-DB'!$A$1:$BY$184,43),"")</f>
        <v/>
      </c>
      <c r="P504" s="46" t="str">
        <f>IFERROR(VLOOKUP($A503,'XI-MARKS-DB'!$A$1:$BY$184,49),"")</f>
        <v/>
      </c>
      <c r="Q504" s="46" t="str">
        <f>IFERROR(VLOOKUP($A503,'XI-MARKS-DB'!$A$1:$BY$184,51),"")</f>
        <v/>
      </c>
      <c r="R504" s="46" t="str">
        <f>IFERROR(VLOOKUP($A503,'XI-MARKS-DB'!$A$1:$BY$184,53),"")</f>
        <v/>
      </c>
      <c r="S504" s="46" t="str">
        <f>IFERROR(IF((VLOOKUP($A503,'XI-MARKS-DB'!$A$1:$BY$184,59))=0,"",VLOOKUP($A503,'XI-MARKS-DB'!$A$1:$BY$184,59)),"")</f>
        <v/>
      </c>
      <c r="T504" s="46" t="str">
        <f>IFERROR(IF((VLOOKUP($A503,'XI-MARKS-DB'!$A$1:$BY$184,61))=0,"",VLOOKUP($A503,'XI-MARKS-DB'!$A$1:$BY$184,61)),"")</f>
        <v/>
      </c>
      <c r="U504" s="46" t="str">
        <f>IFERROR(VLOOKUP($A503,'XI-MARKS-DB'!$A$1:$BY$184,63),"")</f>
        <v/>
      </c>
      <c r="V504" s="103"/>
      <c r="W504" s="103"/>
    </row>
    <row r="505" spans="1:23" x14ac:dyDescent="0.3">
      <c r="A505" s="103" t="str">
        <f>IF(COUNTA('XI-MARKS-DB'!$C$3:$C$277)&gt;A503,A503+1,"")</f>
        <v/>
      </c>
      <c r="B505" s="103" t="str">
        <f>IFERROR(VLOOKUP($A505,'XI-MARKS-DB'!$A$1:$BY$184,3)&amp;" ("&amp;VLOOKUP($A505,'XI-MARKS-DB'!$A$1:$BY$184,2)&amp;")","")</f>
        <v/>
      </c>
      <c r="C505" s="46" t="str">
        <f>IFERROR(VLOOKUP($A505,'XI-MARKS-DB'!$A$1:$BY$184,7),"")</f>
        <v/>
      </c>
      <c r="D505" s="104" t="str">
        <f t="shared" ref="D505" si="500">IF($D506="","",$F$1)</f>
        <v/>
      </c>
      <c r="E505" s="104"/>
      <c r="F505" s="104"/>
      <c r="G505" s="104" t="str">
        <f t="shared" ref="G505" si="501">IF($G506="","",$I$1)</f>
        <v/>
      </c>
      <c r="H505" s="104"/>
      <c r="I505" s="104"/>
      <c r="J505" s="104" t="str">
        <f>IFERROR(VLOOKUP($A505,'XI-MARKS-DB'!$A$1:$BY$184,26),"")</f>
        <v/>
      </c>
      <c r="K505" s="104"/>
      <c r="L505" s="104"/>
      <c r="M505" s="104" t="str">
        <f>IFERROR(VLOOKUP($A505,'XI-MARKS-DB'!$A$1:$BY$184,36),"")</f>
        <v/>
      </c>
      <c r="N505" s="104"/>
      <c r="O505" s="104"/>
      <c r="P505" s="104" t="str">
        <f>IFERROR(VLOOKUP($A505,'XI-MARKS-DB'!$A$1:$BY$184,46),"")</f>
        <v/>
      </c>
      <c r="Q505" s="104"/>
      <c r="R505" s="104"/>
      <c r="S505" s="104" t="str">
        <f>IFERROR(IF((VLOOKUP($A505,'XI-MARKS-DB'!$A$1:$BY$184,56))=0,"",VLOOKUP($A505,'XI-MARKS-DB'!$A$1:$BY$184,56)),"")</f>
        <v/>
      </c>
      <c r="T505" s="104"/>
      <c r="U505" s="104"/>
      <c r="V505" s="103" t="str">
        <f>IFERROR(VLOOKUP($A505,'XI-MARKS-DB'!$A$1:$BY$184,66),"")</f>
        <v/>
      </c>
      <c r="W505" s="103" t="str">
        <f>IFERROR(VLOOKUP($A505,'XI-MARKS-DB'!$A$1:$BY$184,69),"")</f>
        <v/>
      </c>
    </row>
    <row r="506" spans="1:23" x14ac:dyDescent="0.3">
      <c r="A506" s="103"/>
      <c r="B506" s="103"/>
      <c r="C506" s="46" t="str">
        <f>IFERROR(VLOOKUP($A505,'XI-MARKS-DB'!$A$1:$BY$184,4),"")</f>
        <v/>
      </c>
      <c r="D506" s="46" t="str">
        <f>IFERROR(VLOOKUP($A505,'XI-MARKS-DB'!$A$1:$BY$184,10),"")</f>
        <v/>
      </c>
      <c r="E506" s="46" t="str">
        <f>IFERROR(VLOOKUP($A505,'XI-MARKS-DB'!$A$1:$BY$184,12),"")</f>
        <v/>
      </c>
      <c r="F506" s="46" t="str">
        <f>IFERROR(VLOOKUP($A505,'XI-MARKS-DB'!$A$1:$BY$184,14),"")</f>
        <v/>
      </c>
      <c r="G506" s="46" t="str">
        <f>IFERROR(VLOOKUP($A505,'XI-MARKS-DB'!$A$1:$BY$184,19),"")</f>
        <v/>
      </c>
      <c r="H506" s="46" t="str">
        <f>IFERROR(VLOOKUP($A505,'XI-MARKS-DB'!$A$1:$BY$184,21),"")</f>
        <v/>
      </c>
      <c r="I506" s="46" t="str">
        <f>IFERROR(VLOOKUP($A505,'XI-MARKS-DB'!$A$1:$BY$184,23),"")</f>
        <v/>
      </c>
      <c r="J506" s="46" t="str">
        <f>IFERROR(VLOOKUP($A505,'XI-MARKS-DB'!$A$1:$BY$184,29),"")</f>
        <v/>
      </c>
      <c r="K506" s="46" t="str">
        <f>IFERROR(VLOOKUP($A505,'XI-MARKS-DB'!$A$1:$BY$184,31),"")</f>
        <v/>
      </c>
      <c r="L506" s="46" t="str">
        <f>IFERROR(VLOOKUP($A505,'XI-MARKS-DB'!$A$1:$BY$184,33),"")</f>
        <v/>
      </c>
      <c r="M506" s="46" t="str">
        <f>IFERROR(VLOOKUP($A505,'XI-MARKS-DB'!$A$1:$BY$184,39),"")</f>
        <v/>
      </c>
      <c r="N506" s="46" t="str">
        <f>IFERROR(VLOOKUP($A505,'XI-MARKS-DB'!$A$1:$BY$184,41),"")</f>
        <v/>
      </c>
      <c r="O506" s="46" t="str">
        <f>IFERROR(VLOOKUP($A505,'XI-MARKS-DB'!$A$1:$BY$184,43),"")</f>
        <v/>
      </c>
      <c r="P506" s="46" t="str">
        <f>IFERROR(VLOOKUP($A505,'XI-MARKS-DB'!$A$1:$BY$184,49),"")</f>
        <v/>
      </c>
      <c r="Q506" s="46" t="str">
        <f>IFERROR(VLOOKUP($A505,'XI-MARKS-DB'!$A$1:$BY$184,51),"")</f>
        <v/>
      </c>
      <c r="R506" s="46" t="str">
        <f>IFERROR(VLOOKUP($A505,'XI-MARKS-DB'!$A$1:$BY$184,53),"")</f>
        <v/>
      </c>
      <c r="S506" s="46" t="str">
        <f>IFERROR(IF((VLOOKUP($A505,'XI-MARKS-DB'!$A$1:$BY$184,59))=0,"",VLOOKUP($A505,'XI-MARKS-DB'!$A$1:$BY$184,59)),"")</f>
        <v/>
      </c>
      <c r="T506" s="46" t="str">
        <f>IFERROR(IF((VLOOKUP($A505,'XI-MARKS-DB'!$A$1:$BY$184,61))=0,"",VLOOKUP($A505,'XI-MARKS-DB'!$A$1:$BY$184,61)),"")</f>
        <v/>
      </c>
      <c r="U506" s="46" t="str">
        <f>IFERROR(VLOOKUP($A505,'XI-MARKS-DB'!$A$1:$BY$184,63),"")</f>
        <v/>
      </c>
      <c r="V506" s="103"/>
      <c r="W506" s="103"/>
    </row>
    <row r="507" spans="1:23" x14ac:dyDescent="0.3">
      <c r="A507" s="103" t="str">
        <f>IF(COUNTA('XI-MARKS-DB'!$C$3:$C$277)&gt;A505,A505+1,"")</f>
        <v/>
      </c>
      <c r="B507" s="103" t="str">
        <f>IFERROR(VLOOKUP($A507,'XI-MARKS-DB'!$A$1:$BY$184,3)&amp;" ("&amp;VLOOKUP($A507,'XI-MARKS-DB'!$A$1:$BY$184,2)&amp;")","")</f>
        <v/>
      </c>
      <c r="C507" s="46" t="str">
        <f>IFERROR(VLOOKUP($A507,'XI-MARKS-DB'!$A$1:$BY$184,7),"")</f>
        <v/>
      </c>
      <c r="D507" s="104" t="str">
        <f t="shared" ref="D507" si="502">IF($D508="","",$F$1)</f>
        <v/>
      </c>
      <c r="E507" s="104"/>
      <c r="F507" s="104"/>
      <c r="G507" s="104" t="str">
        <f t="shared" ref="G507" si="503">IF($G508="","",$I$1)</f>
        <v/>
      </c>
      <c r="H507" s="104"/>
      <c r="I507" s="104"/>
      <c r="J507" s="104" t="str">
        <f>IFERROR(VLOOKUP($A507,'XI-MARKS-DB'!$A$1:$BY$184,26),"")</f>
        <v/>
      </c>
      <c r="K507" s="104"/>
      <c r="L507" s="104"/>
      <c r="M507" s="104" t="str">
        <f>IFERROR(VLOOKUP($A507,'XI-MARKS-DB'!$A$1:$BY$184,36),"")</f>
        <v/>
      </c>
      <c r="N507" s="104"/>
      <c r="O507" s="104"/>
      <c r="P507" s="104" t="str">
        <f>IFERROR(VLOOKUP($A507,'XI-MARKS-DB'!$A$1:$BY$184,46),"")</f>
        <v/>
      </c>
      <c r="Q507" s="104"/>
      <c r="R507" s="104"/>
      <c r="S507" s="104" t="str">
        <f>IFERROR(IF((VLOOKUP($A507,'XI-MARKS-DB'!$A$1:$BY$184,56))=0,"",VLOOKUP($A507,'XI-MARKS-DB'!$A$1:$BY$184,56)),"")</f>
        <v/>
      </c>
      <c r="T507" s="104"/>
      <c r="U507" s="104"/>
      <c r="V507" s="103" t="str">
        <f>IFERROR(VLOOKUP($A507,'XI-MARKS-DB'!$A$1:$BY$184,66),"")</f>
        <v/>
      </c>
      <c r="W507" s="103" t="str">
        <f>IFERROR(VLOOKUP($A507,'XI-MARKS-DB'!$A$1:$BY$184,69),"")</f>
        <v/>
      </c>
    </row>
    <row r="508" spans="1:23" x14ac:dyDescent="0.3">
      <c r="A508" s="103"/>
      <c r="B508" s="103"/>
      <c r="C508" s="46" t="str">
        <f>IFERROR(VLOOKUP($A507,'XI-MARKS-DB'!$A$1:$BY$184,4),"")</f>
        <v/>
      </c>
      <c r="D508" s="46" t="str">
        <f>IFERROR(VLOOKUP($A507,'XI-MARKS-DB'!$A$1:$BY$184,10),"")</f>
        <v/>
      </c>
      <c r="E508" s="46" t="str">
        <f>IFERROR(VLOOKUP($A507,'XI-MARKS-DB'!$A$1:$BY$184,12),"")</f>
        <v/>
      </c>
      <c r="F508" s="46" t="str">
        <f>IFERROR(VLOOKUP($A507,'XI-MARKS-DB'!$A$1:$BY$184,14),"")</f>
        <v/>
      </c>
      <c r="G508" s="46" t="str">
        <f>IFERROR(VLOOKUP($A507,'XI-MARKS-DB'!$A$1:$BY$184,19),"")</f>
        <v/>
      </c>
      <c r="H508" s="46" t="str">
        <f>IFERROR(VLOOKUP($A507,'XI-MARKS-DB'!$A$1:$BY$184,21),"")</f>
        <v/>
      </c>
      <c r="I508" s="46" t="str">
        <f>IFERROR(VLOOKUP($A507,'XI-MARKS-DB'!$A$1:$BY$184,23),"")</f>
        <v/>
      </c>
      <c r="J508" s="46" t="str">
        <f>IFERROR(VLOOKUP($A507,'XI-MARKS-DB'!$A$1:$BY$184,29),"")</f>
        <v/>
      </c>
      <c r="K508" s="46" t="str">
        <f>IFERROR(VLOOKUP($A507,'XI-MARKS-DB'!$A$1:$BY$184,31),"")</f>
        <v/>
      </c>
      <c r="L508" s="46" t="str">
        <f>IFERROR(VLOOKUP($A507,'XI-MARKS-DB'!$A$1:$BY$184,33),"")</f>
        <v/>
      </c>
      <c r="M508" s="46" t="str">
        <f>IFERROR(VLOOKUP($A507,'XI-MARKS-DB'!$A$1:$BY$184,39),"")</f>
        <v/>
      </c>
      <c r="N508" s="46" t="str">
        <f>IFERROR(VLOOKUP($A507,'XI-MARKS-DB'!$A$1:$BY$184,41),"")</f>
        <v/>
      </c>
      <c r="O508" s="46" t="str">
        <f>IFERROR(VLOOKUP($A507,'XI-MARKS-DB'!$A$1:$BY$184,43),"")</f>
        <v/>
      </c>
      <c r="P508" s="46" t="str">
        <f>IFERROR(VLOOKUP($A507,'XI-MARKS-DB'!$A$1:$BY$184,49),"")</f>
        <v/>
      </c>
      <c r="Q508" s="46" t="str">
        <f>IFERROR(VLOOKUP($A507,'XI-MARKS-DB'!$A$1:$BY$184,51),"")</f>
        <v/>
      </c>
      <c r="R508" s="46" t="str">
        <f>IFERROR(VLOOKUP($A507,'XI-MARKS-DB'!$A$1:$BY$184,53),"")</f>
        <v/>
      </c>
      <c r="S508" s="46" t="str">
        <f>IFERROR(IF((VLOOKUP($A507,'XI-MARKS-DB'!$A$1:$BY$184,59))=0,"",VLOOKUP($A507,'XI-MARKS-DB'!$A$1:$BY$184,59)),"")</f>
        <v/>
      </c>
      <c r="T508" s="46" t="str">
        <f>IFERROR(IF((VLOOKUP($A507,'XI-MARKS-DB'!$A$1:$BY$184,61))=0,"",VLOOKUP($A507,'XI-MARKS-DB'!$A$1:$BY$184,61)),"")</f>
        <v/>
      </c>
      <c r="U508" s="46" t="str">
        <f>IFERROR(VLOOKUP($A507,'XI-MARKS-DB'!$A$1:$BY$184,63),"")</f>
        <v/>
      </c>
      <c r="V508" s="103"/>
      <c r="W508" s="103"/>
    </row>
    <row r="509" spans="1:23" x14ac:dyDescent="0.3">
      <c r="A509" s="103" t="str">
        <f>IF(COUNTA('XI-MARKS-DB'!$C$3:$C$277)&gt;A507,A507+1,"")</f>
        <v/>
      </c>
      <c r="B509" s="103" t="str">
        <f>IFERROR(VLOOKUP($A509,'XI-MARKS-DB'!$A$1:$BY$184,3)&amp;" ("&amp;VLOOKUP($A509,'XI-MARKS-DB'!$A$1:$BY$184,2)&amp;")","")</f>
        <v/>
      </c>
      <c r="C509" s="46" t="str">
        <f>IFERROR(VLOOKUP($A509,'XI-MARKS-DB'!$A$1:$BY$184,7),"")</f>
        <v/>
      </c>
      <c r="D509" s="104" t="str">
        <f t="shared" ref="D509" si="504">IF($D510="","",$F$1)</f>
        <v/>
      </c>
      <c r="E509" s="104"/>
      <c r="F509" s="104"/>
      <c r="G509" s="104" t="str">
        <f t="shared" ref="G509" si="505">IF($G510="","",$I$1)</f>
        <v/>
      </c>
      <c r="H509" s="104"/>
      <c r="I509" s="104"/>
      <c r="J509" s="104" t="str">
        <f>IFERROR(VLOOKUP($A509,'XI-MARKS-DB'!$A$1:$BY$184,26),"")</f>
        <v/>
      </c>
      <c r="K509" s="104"/>
      <c r="L509" s="104"/>
      <c r="M509" s="104" t="str">
        <f>IFERROR(VLOOKUP($A509,'XI-MARKS-DB'!$A$1:$BY$184,36),"")</f>
        <v/>
      </c>
      <c r="N509" s="104"/>
      <c r="O509" s="104"/>
      <c r="P509" s="104" t="str">
        <f>IFERROR(VLOOKUP($A509,'XI-MARKS-DB'!$A$1:$BY$184,46),"")</f>
        <v/>
      </c>
      <c r="Q509" s="104"/>
      <c r="R509" s="104"/>
      <c r="S509" s="104" t="str">
        <f>IFERROR(IF((VLOOKUP($A509,'XI-MARKS-DB'!$A$1:$BY$184,56))=0,"",VLOOKUP($A509,'XI-MARKS-DB'!$A$1:$BY$184,56)),"")</f>
        <v/>
      </c>
      <c r="T509" s="104"/>
      <c r="U509" s="104"/>
      <c r="V509" s="103" t="str">
        <f>IFERROR(VLOOKUP($A509,'XI-MARKS-DB'!$A$1:$BY$184,66),"")</f>
        <v/>
      </c>
      <c r="W509" s="103" t="str">
        <f>IFERROR(VLOOKUP($A509,'XI-MARKS-DB'!$A$1:$BY$184,69),"")</f>
        <v/>
      </c>
    </row>
    <row r="510" spans="1:23" x14ac:dyDescent="0.3">
      <c r="A510" s="103"/>
      <c r="B510" s="103"/>
      <c r="C510" s="46" t="str">
        <f>IFERROR(VLOOKUP($A509,'XI-MARKS-DB'!$A$1:$BY$184,4),"")</f>
        <v/>
      </c>
      <c r="D510" s="46" t="str">
        <f>IFERROR(VLOOKUP($A509,'XI-MARKS-DB'!$A$1:$BY$184,10),"")</f>
        <v/>
      </c>
      <c r="E510" s="46" t="str">
        <f>IFERROR(VLOOKUP($A509,'XI-MARKS-DB'!$A$1:$BY$184,12),"")</f>
        <v/>
      </c>
      <c r="F510" s="46" t="str">
        <f>IFERROR(VLOOKUP($A509,'XI-MARKS-DB'!$A$1:$BY$184,14),"")</f>
        <v/>
      </c>
      <c r="G510" s="46" t="str">
        <f>IFERROR(VLOOKUP($A509,'XI-MARKS-DB'!$A$1:$BY$184,19),"")</f>
        <v/>
      </c>
      <c r="H510" s="46" t="str">
        <f>IFERROR(VLOOKUP($A509,'XI-MARKS-DB'!$A$1:$BY$184,21),"")</f>
        <v/>
      </c>
      <c r="I510" s="46" t="str">
        <f>IFERROR(VLOOKUP($A509,'XI-MARKS-DB'!$A$1:$BY$184,23),"")</f>
        <v/>
      </c>
      <c r="J510" s="46" t="str">
        <f>IFERROR(VLOOKUP($A509,'XI-MARKS-DB'!$A$1:$BY$184,29),"")</f>
        <v/>
      </c>
      <c r="K510" s="46" t="str">
        <f>IFERROR(VLOOKUP($A509,'XI-MARKS-DB'!$A$1:$BY$184,31),"")</f>
        <v/>
      </c>
      <c r="L510" s="46" t="str">
        <f>IFERROR(VLOOKUP($A509,'XI-MARKS-DB'!$A$1:$BY$184,33),"")</f>
        <v/>
      </c>
      <c r="M510" s="46" t="str">
        <f>IFERROR(VLOOKUP($A509,'XI-MARKS-DB'!$A$1:$BY$184,39),"")</f>
        <v/>
      </c>
      <c r="N510" s="46" t="str">
        <f>IFERROR(VLOOKUP($A509,'XI-MARKS-DB'!$A$1:$BY$184,41),"")</f>
        <v/>
      </c>
      <c r="O510" s="46" t="str">
        <f>IFERROR(VLOOKUP($A509,'XI-MARKS-DB'!$A$1:$BY$184,43),"")</f>
        <v/>
      </c>
      <c r="P510" s="46" t="str">
        <f>IFERROR(VLOOKUP($A509,'XI-MARKS-DB'!$A$1:$BY$184,49),"")</f>
        <v/>
      </c>
      <c r="Q510" s="46" t="str">
        <f>IFERROR(VLOOKUP($A509,'XI-MARKS-DB'!$A$1:$BY$184,51),"")</f>
        <v/>
      </c>
      <c r="R510" s="46" t="str">
        <f>IFERROR(VLOOKUP($A509,'XI-MARKS-DB'!$A$1:$BY$184,53),"")</f>
        <v/>
      </c>
      <c r="S510" s="46" t="str">
        <f>IFERROR(IF((VLOOKUP($A509,'XI-MARKS-DB'!$A$1:$BY$184,59))=0,"",VLOOKUP($A509,'XI-MARKS-DB'!$A$1:$BY$184,59)),"")</f>
        <v/>
      </c>
      <c r="T510" s="46" t="str">
        <f>IFERROR(IF((VLOOKUP($A509,'XI-MARKS-DB'!$A$1:$BY$184,61))=0,"",VLOOKUP($A509,'XI-MARKS-DB'!$A$1:$BY$184,61)),"")</f>
        <v/>
      </c>
      <c r="U510" s="46" t="str">
        <f>IFERROR(VLOOKUP($A509,'XI-MARKS-DB'!$A$1:$BY$184,63),"")</f>
        <v/>
      </c>
      <c r="V510" s="103"/>
      <c r="W510" s="103"/>
    </row>
    <row r="511" spans="1:23" x14ac:dyDescent="0.3">
      <c r="A511" s="103" t="str">
        <f>IF(COUNTA('XI-MARKS-DB'!$C$3:$C$277)&gt;A509,A509+1,"")</f>
        <v/>
      </c>
      <c r="B511" s="103" t="str">
        <f>IFERROR(VLOOKUP($A511,'XI-MARKS-DB'!$A$1:$BY$184,3)&amp;" ("&amp;VLOOKUP($A511,'XI-MARKS-DB'!$A$1:$BY$184,2)&amp;")","")</f>
        <v/>
      </c>
      <c r="C511" s="46" t="str">
        <f>IFERROR(VLOOKUP($A511,'XI-MARKS-DB'!$A$1:$BY$184,7),"")</f>
        <v/>
      </c>
      <c r="D511" s="104" t="str">
        <f t="shared" ref="D511" si="506">IF($D512="","",$F$1)</f>
        <v/>
      </c>
      <c r="E511" s="104"/>
      <c r="F511" s="104"/>
      <c r="G511" s="104" t="str">
        <f t="shared" ref="G511" si="507">IF($G512="","",$I$1)</f>
        <v/>
      </c>
      <c r="H511" s="104"/>
      <c r="I511" s="104"/>
      <c r="J511" s="104" t="str">
        <f>IFERROR(VLOOKUP($A511,'XI-MARKS-DB'!$A$1:$BY$184,26),"")</f>
        <v/>
      </c>
      <c r="K511" s="104"/>
      <c r="L511" s="104"/>
      <c r="M511" s="104" t="str">
        <f>IFERROR(VLOOKUP($A511,'XI-MARKS-DB'!$A$1:$BY$184,36),"")</f>
        <v/>
      </c>
      <c r="N511" s="104"/>
      <c r="O511" s="104"/>
      <c r="P511" s="104" t="str">
        <f>IFERROR(VLOOKUP($A511,'XI-MARKS-DB'!$A$1:$BY$184,46),"")</f>
        <v/>
      </c>
      <c r="Q511" s="104"/>
      <c r="R511" s="104"/>
      <c r="S511" s="104" t="str">
        <f>IFERROR(IF((VLOOKUP($A511,'XI-MARKS-DB'!$A$1:$BY$184,56))=0,"",VLOOKUP($A511,'XI-MARKS-DB'!$A$1:$BY$184,56)),"")</f>
        <v/>
      </c>
      <c r="T511" s="104"/>
      <c r="U511" s="104"/>
      <c r="V511" s="103" t="str">
        <f>IFERROR(VLOOKUP($A511,'XI-MARKS-DB'!$A$1:$BY$184,66),"")</f>
        <v/>
      </c>
      <c r="W511" s="103" t="str">
        <f>IFERROR(VLOOKUP($A511,'XI-MARKS-DB'!$A$1:$BY$184,69),"")</f>
        <v/>
      </c>
    </row>
    <row r="512" spans="1:23" x14ac:dyDescent="0.3">
      <c r="A512" s="103"/>
      <c r="B512" s="103"/>
      <c r="C512" s="46" t="str">
        <f>IFERROR(VLOOKUP($A511,'XI-MARKS-DB'!$A$1:$BY$184,4),"")</f>
        <v/>
      </c>
      <c r="D512" s="46" t="str">
        <f>IFERROR(VLOOKUP($A511,'XI-MARKS-DB'!$A$1:$BY$184,10),"")</f>
        <v/>
      </c>
      <c r="E512" s="46" t="str">
        <f>IFERROR(VLOOKUP($A511,'XI-MARKS-DB'!$A$1:$BY$184,12),"")</f>
        <v/>
      </c>
      <c r="F512" s="46" t="str">
        <f>IFERROR(VLOOKUP($A511,'XI-MARKS-DB'!$A$1:$BY$184,14),"")</f>
        <v/>
      </c>
      <c r="G512" s="46" t="str">
        <f>IFERROR(VLOOKUP($A511,'XI-MARKS-DB'!$A$1:$BY$184,19),"")</f>
        <v/>
      </c>
      <c r="H512" s="46" t="str">
        <f>IFERROR(VLOOKUP($A511,'XI-MARKS-DB'!$A$1:$BY$184,21),"")</f>
        <v/>
      </c>
      <c r="I512" s="46" t="str">
        <f>IFERROR(VLOOKUP($A511,'XI-MARKS-DB'!$A$1:$BY$184,23),"")</f>
        <v/>
      </c>
      <c r="J512" s="46" t="str">
        <f>IFERROR(VLOOKUP($A511,'XI-MARKS-DB'!$A$1:$BY$184,29),"")</f>
        <v/>
      </c>
      <c r="K512" s="46" t="str">
        <f>IFERROR(VLOOKUP($A511,'XI-MARKS-DB'!$A$1:$BY$184,31),"")</f>
        <v/>
      </c>
      <c r="L512" s="46" t="str">
        <f>IFERROR(VLOOKUP($A511,'XI-MARKS-DB'!$A$1:$BY$184,33),"")</f>
        <v/>
      </c>
      <c r="M512" s="46" t="str">
        <f>IFERROR(VLOOKUP($A511,'XI-MARKS-DB'!$A$1:$BY$184,39),"")</f>
        <v/>
      </c>
      <c r="N512" s="46" t="str">
        <f>IFERROR(VLOOKUP($A511,'XI-MARKS-DB'!$A$1:$BY$184,41),"")</f>
        <v/>
      </c>
      <c r="O512" s="46" t="str">
        <f>IFERROR(VLOOKUP($A511,'XI-MARKS-DB'!$A$1:$BY$184,43),"")</f>
        <v/>
      </c>
      <c r="P512" s="46" t="str">
        <f>IFERROR(VLOOKUP($A511,'XI-MARKS-DB'!$A$1:$BY$184,49),"")</f>
        <v/>
      </c>
      <c r="Q512" s="46" t="str">
        <f>IFERROR(VLOOKUP($A511,'XI-MARKS-DB'!$A$1:$BY$184,51),"")</f>
        <v/>
      </c>
      <c r="R512" s="46" t="str">
        <f>IFERROR(VLOOKUP($A511,'XI-MARKS-DB'!$A$1:$BY$184,53),"")</f>
        <v/>
      </c>
      <c r="S512" s="46" t="str">
        <f>IFERROR(IF((VLOOKUP($A511,'XI-MARKS-DB'!$A$1:$BY$184,59))=0,"",VLOOKUP($A511,'XI-MARKS-DB'!$A$1:$BY$184,59)),"")</f>
        <v/>
      </c>
      <c r="T512" s="46" t="str">
        <f>IFERROR(IF((VLOOKUP($A511,'XI-MARKS-DB'!$A$1:$BY$184,61))=0,"",VLOOKUP($A511,'XI-MARKS-DB'!$A$1:$BY$184,61)),"")</f>
        <v/>
      </c>
      <c r="U512" s="46" t="str">
        <f>IFERROR(VLOOKUP($A511,'XI-MARKS-DB'!$A$1:$BY$184,63),"")</f>
        <v/>
      </c>
      <c r="V512" s="103"/>
      <c r="W512" s="103"/>
    </row>
    <row r="513" spans="1:23" x14ac:dyDescent="0.3">
      <c r="A513" s="103" t="str">
        <f>IF(COUNTA('XI-MARKS-DB'!$C$3:$C$277)&gt;A511,A511+1,"")</f>
        <v/>
      </c>
      <c r="B513" s="103" t="str">
        <f>IFERROR(VLOOKUP($A513,'XI-MARKS-DB'!$A$1:$BY$184,3)&amp;" ("&amp;VLOOKUP($A513,'XI-MARKS-DB'!$A$1:$BY$184,2)&amp;")","")</f>
        <v/>
      </c>
      <c r="C513" s="46" t="str">
        <f>IFERROR(VLOOKUP($A513,'XI-MARKS-DB'!$A$1:$BY$184,7),"")</f>
        <v/>
      </c>
      <c r="D513" s="104" t="str">
        <f t="shared" ref="D513" si="508">IF($D514="","",$F$1)</f>
        <v/>
      </c>
      <c r="E513" s="104"/>
      <c r="F513" s="104"/>
      <c r="G513" s="104" t="str">
        <f t="shared" ref="G513" si="509">IF($G514="","",$I$1)</f>
        <v/>
      </c>
      <c r="H513" s="104"/>
      <c r="I513" s="104"/>
      <c r="J513" s="104" t="str">
        <f>IFERROR(VLOOKUP($A513,'XI-MARKS-DB'!$A$1:$BY$184,26),"")</f>
        <v/>
      </c>
      <c r="K513" s="104"/>
      <c r="L513" s="104"/>
      <c r="M513" s="104" t="str">
        <f>IFERROR(VLOOKUP($A513,'XI-MARKS-DB'!$A$1:$BY$184,36),"")</f>
        <v/>
      </c>
      <c r="N513" s="104"/>
      <c r="O513" s="104"/>
      <c r="P513" s="104" t="str">
        <f>IFERROR(VLOOKUP($A513,'XI-MARKS-DB'!$A$1:$BY$184,46),"")</f>
        <v/>
      </c>
      <c r="Q513" s="104"/>
      <c r="R513" s="104"/>
      <c r="S513" s="104" t="str">
        <f>IFERROR(IF((VLOOKUP($A513,'XI-MARKS-DB'!$A$1:$BY$184,56))=0,"",VLOOKUP($A513,'XI-MARKS-DB'!$A$1:$BY$184,56)),"")</f>
        <v/>
      </c>
      <c r="T513" s="104"/>
      <c r="U513" s="104"/>
      <c r="V513" s="103" t="str">
        <f>IFERROR(VLOOKUP($A513,'XI-MARKS-DB'!$A$1:$BY$184,66),"")</f>
        <v/>
      </c>
      <c r="W513" s="103" t="str">
        <f>IFERROR(VLOOKUP($A513,'XI-MARKS-DB'!$A$1:$BY$184,69),"")</f>
        <v/>
      </c>
    </row>
    <row r="514" spans="1:23" x14ac:dyDescent="0.3">
      <c r="A514" s="103"/>
      <c r="B514" s="103"/>
      <c r="C514" s="46" t="str">
        <f>IFERROR(VLOOKUP($A513,'XI-MARKS-DB'!$A$1:$BY$184,4),"")</f>
        <v/>
      </c>
      <c r="D514" s="46" t="str">
        <f>IFERROR(VLOOKUP($A513,'XI-MARKS-DB'!$A$1:$BY$184,10),"")</f>
        <v/>
      </c>
      <c r="E514" s="46" t="str">
        <f>IFERROR(VLOOKUP($A513,'XI-MARKS-DB'!$A$1:$BY$184,12),"")</f>
        <v/>
      </c>
      <c r="F514" s="46" t="str">
        <f>IFERROR(VLOOKUP($A513,'XI-MARKS-DB'!$A$1:$BY$184,14),"")</f>
        <v/>
      </c>
      <c r="G514" s="46" t="str">
        <f>IFERROR(VLOOKUP($A513,'XI-MARKS-DB'!$A$1:$BY$184,19),"")</f>
        <v/>
      </c>
      <c r="H514" s="46" t="str">
        <f>IFERROR(VLOOKUP($A513,'XI-MARKS-DB'!$A$1:$BY$184,21),"")</f>
        <v/>
      </c>
      <c r="I514" s="46" t="str">
        <f>IFERROR(VLOOKUP($A513,'XI-MARKS-DB'!$A$1:$BY$184,23),"")</f>
        <v/>
      </c>
      <c r="J514" s="46" t="str">
        <f>IFERROR(VLOOKUP($A513,'XI-MARKS-DB'!$A$1:$BY$184,29),"")</f>
        <v/>
      </c>
      <c r="K514" s="46" t="str">
        <f>IFERROR(VLOOKUP($A513,'XI-MARKS-DB'!$A$1:$BY$184,31),"")</f>
        <v/>
      </c>
      <c r="L514" s="46" t="str">
        <f>IFERROR(VLOOKUP($A513,'XI-MARKS-DB'!$A$1:$BY$184,33),"")</f>
        <v/>
      </c>
      <c r="M514" s="46" t="str">
        <f>IFERROR(VLOOKUP($A513,'XI-MARKS-DB'!$A$1:$BY$184,39),"")</f>
        <v/>
      </c>
      <c r="N514" s="46" t="str">
        <f>IFERROR(VLOOKUP($A513,'XI-MARKS-DB'!$A$1:$BY$184,41),"")</f>
        <v/>
      </c>
      <c r="O514" s="46" t="str">
        <f>IFERROR(VLOOKUP($A513,'XI-MARKS-DB'!$A$1:$BY$184,43),"")</f>
        <v/>
      </c>
      <c r="P514" s="46" t="str">
        <f>IFERROR(VLOOKUP($A513,'XI-MARKS-DB'!$A$1:$BY$184,49),"")</f>
        <v/>
      </c>
      <c r="Q514" s="46" t="str">
        <f>IFERROR(VLOOKUP($A513,'XI-MARKS-DB'!$A$1:$BY$184,51),"")</f>
        <v/>
      </c>
      <c r="R514" s="46" t="str">
        <f>IFERROR(VLOOKUP($A513,'XI-MARKS-DB'!$A$1:$BY$184,53),"")</f>
        <v/>
      </c>
      <c r="S514" s="46" t="str">
        <f>IFERROR(IF((VLOOKUP($A513,'XI-MARKS-DB'!$A$1:$BY$184,59))=0,"",VLOOKUP($A513,'XI-MARKS-DB'!$A$1:$BY$184,59)),"")</f>
        <v/>
      </c>
      <c r="T514" s="46" t="str">
        <f>IFERROR(IF((VLOOKUP($A513,'XI-MARKS-DB'!$A$1:$BY$184,61))=0,"",VLOOKUP($A513,'XI-MARKS-DB'!$A$1:$BY$184,61)),"")</f>
        <v/>
      </c>
      <c r="U514" s="46" t="str">
        <f>IFERROR(VLOOKUP($A513,'XI-MARKS-DB'!$A$1:$BY$184,63),"")</f>
        <v/>
      </c>
      <c r="V514" s="103"/>
      <c r="W514" s="103"/>
    </row>
    <row r="515" spans="1:23" x14ac:dyDescent="0.3">
      <c r="A515" s="103" t="str">
        <f>IF(COUNTA('XI-MARKS-DB'!$C$3:$C$277)&gt;A513,A513+1,"")</f>
        <v/>
      </c>
      <c r="B515" s="103" t="str">
        <f>IFERROR(VLOOKUP($A515,'XI-MARKS-DB'!$A$1:$BY$184,3)&amp;" ("&amp;VLOOKUP($A515,'XI-MARKS-DB'!$A$1:$BY$184,2)&amp;")","")</f>
        <v/>
      </c>
      <c r="C515" s="46" t="str">
        <f>IFERROR(VLOOKUP($A515,'XI-MARKS-DB'!$A$1:$BY$184,7),"")</f>
        <v/>
      </c>
      <c r="D515" s="104" t="str">
        <f t="shared" ref="D515" si="510">IF($D516="","",$F$1)</f>
        <v/>
      </c>
      <c r="E515" s="104"/>
      <c r="F515" s="104"/>
      <c r="G515" s="104" t="str">
        <f t="shared" ref="G515" si="511">IF($G516="","",$I$1)</f>
        <v/>
      </c>
      <c r="H515" s="104"/>
      <c r="I515" s="104"/>
      <c r="J515" s="104" t="str">
        <f>IFERROR(VLOOKUP($A515,'XI-MARKS-DB'!$A$1:$BY$184,26),"")</f>
        <v/>
      </c>
      <c r="K515" s="104"/>
      <c r="L515" s="104"/>
      <c r="M515" s="104" t="str">
        <f>IFERROR(VLOOKUP($A515,'XI-MARKS-DB'!$A$1:$BY$184,36),"")</f>
        <v/>
      </c>
      <c r="N515" s="104"/>
      <c r="O515" s="104"/>
      <c r="P515" s="104" t="str">
        <f>IFERROR(VLOOKUP($A515,'XI-MARKS-DB'!$A$1:$BY$184,46),"")</f>
        <v/>
      </c>
      <c r="Q515" s="104"/>
      <c r="R515" s="104"/>
      <c r="S515" s="104" t="str">
        <f>IFERROR(IF((VLOOKUP($A515,'XI-MARKS-DB'!$A$1:$BY$184,56))=0,"",VLOOKUP($A515,'XI-MARKS-DB'!$A$1:$BY$184,56)),"")</f>
        <v/>
      </c>
      <c r="T515" s="104"/>
      <c r="U515" s="104"/>
      <c r="V515" s="103" t="str">
        <f>IFERROR(VLOOKUP($A515,'XI-MARKS-DB'!$A$1:$BY$184,66),"")</f>
        <v/>
      </c>
      <c r="W515" s="103" t="str">
        <f>IFERROR(VLOOKUP($A515,'XI-MARKS-DB'!$A$1:$BY$184,69),"")</f>
        <v/>
      </c>
    </row>
    <row r="516" spans="1:23" x14ac:dyDescent="0.3">
      <c r="A516" s="103"/>
      <c r="B516" s="103"/>
      <c r="C516" s="46" t="str">
        <f>IFERROR(VLOOKUP($A515,'XI-MARKS-DB'!$A$1:$BY$184,4),"")</f>
        <v/>
      </c>
      <c r="D516" s="46" t="str">
        <f>IFERROR(VLOOKUP($A515,'XI-MARKS-DB'!$A$1:$BY$184,10),"")</f>
        <v/>
      </c>
      <c r="E516" s="46" t="str">
        <f>IFERROR(VLOOKUP($A515,'XI-MARKS-DB'!$A$1:$BY$184,12),"")</f>
        <v/>
      </c>
      <c r="F516" s="46" t="str">
        <f>IFERROR(VLOOKUP($A515,'XI-MARKS-DB'!$A$1:$BY$184,14),"")</f>
        <v/>
      </c>
      <c r="G516" s="46" t="str">
        <f>IFERROR(VLOOKUP($A515,'XI-MARKS-DB'!$A$1:$BY$184,19),"")</f>
        <v/>
      </c>
      <c r="H516" s="46" t="str">
        <f>IFERROR(VLOOKUP($A515,'XI-MARKS-DB'!$A$1:$BY$184,21),"")</f>
        <v/>
      </c>
      <c r="I516" s="46" t="str">
        <f>IFERROR(VLOOKUP($A515,'XI-MARKS-DB'!$A$1:$BY$184,23),"")</f>
        <v/>
      </c>
      <c r="J516" s="46" t="str">
        <f>IFERROR(VLOOKUP($A515,'XI-MARKS-DB'!$A$1:$BY$184,29),"")</f>
        <v/>
      </c>
      <c r="K516" s="46" t="str">
        <f>IFERROR(VLOOKUP($A515,'XI-MARKS-DB'!$A$1:$BY$184,31),"")</f>
        <v/>
      </c>
      <c r="L516" s="46" t="str">
        <f>IFERROR(VLOOKUP($A515,'XI-MARKS-DB'!$A$1:$BY$184,33),"")</f>
        <v/>
      </c>
      <c r="M516" s="46" t="str">
        <f>IFERROR(VLOOKUP($A515,'XI-MARKS-DB'!$A$1:$BY$184,39),"")</f>
        <v/>
      </c>
      <c r="N516" s="46" t="str">
        <f>IFERROR(VLOOKUP($A515,'XI-MARKS-DB'!$A$1:$BY$184,41),"")</f>
        <v/>
      </c>
      <c r="O516" s="46" t="str">
        <f>IFERROR(VLOOKUP($A515,'XI-MARKS-DB'!$A$1:$BY$184,43),"")</f>
        <v/>
      </c>
      <c r="P516" s="46" t="str">
        <f>IFERROR(VLOOKUP($A515,'XI-MARKS-DB'!$A$1:$BY$184,49),"")</f>
        <v/>
      </c>
      <c r="Q516" s="46" t="str">
        <f>IFERROR(VLOOKUP($A515,'XI-MARKS-DB'!$A$1:$BY$184,51),"")</f>
        <v/>
      </c>
      <c r="R516" s="46" t="str">
        <f>IFERROR(VLOOKUP($A515,'XI-MARKS-DB'!$A$1:$BY$184,53),"")</f>
        <v/>
      </c>
      <c r="S516" s="46" t="str">
        <f>IFERROR(IF((VLOOKUP($A515,'XI-MARKS-DB'!$A$1:$BY$184,59))=0,"",VLOOKUP($A515,'XI-MARKS-DB'!$A$1:$BY$184,59)),"")</f>
        <v/>
      </c>
      <c r="T516" s="46" t="str">
        <f>IFERROR(IF((VLOOKUP($A515,'XI-MARKS-DB'!$A$1:$BY$184,61))=0,"",VLOOKUP($A515,'XI-MARKS-DB'!$A$1:$BY$184,61)),"")</f>
        <v/>
      </c>
      <c r="U516" s="46" t="str">
        <f>IFERROR(VLOOKUP($A515,'XI-MARKS-DB'!$A$1:$BY$184,63),"")</f>
        <v/>
      </c>
      <c r="V516" s="103"/>
      <c r="W516" s="103"/>
    </row>
    <row r="517" spans="1:23" x14ac:dyDescent="0.3">
      <c r="A517" s="103" t="str">
        <f>IF(COUNTA('XI-MARKS-DB'!$C$3:$C$277)&gt;A515,A515+1,"")</f>
        <v/>
      </c>
      <c r="B517" s="103" t="str">
        <f>IFERROR(VLOOKUP($A517,'XI-MARKS-DB'!$A$1:$BY$184,3)&amp;" ("&amp;VLOOKUP($A517,'XI-MARKS-DB'!$A$1:$BY$184,2)&amp;")","")</f>
        <v/>
      </c>
      <c r="C517" s="46" t="str">
        <f>IFERROR(VLOOKUP($A517,'XI-MARKS-DB'!$A$1:$BY$184,7),"")</f>
        <v/>
      </c>
      <c r="D517" s="104" t="str">
        <f t="shared" ref="D517" si="512">IF($D518="","",$F$1)</f>
        <v/>
      </c>
      <c r="E517" s="104"/>
      <c r="F517" s="104"/>
      <c r="G517" s="104" t="str">
        <f t="shared" ref="G517" si="513">IF($G518="","",$I$1)</f>
        <v/>
      </c>
      <c r="H517" s="104"/>
      <c r="I517" s="104"/>
      <c r="J517" s="104" t="str">
        <f>IFERROR(VLOOKUP($A517,'XI-MARKS-DB'!$A$1:$BY$184,26),"")</f>
        <v/>
      </c>
      <c r="K517" s="104"/>
      <c r="L517" s="104"/>
      <c r="M517" s="104" t="str">
        <f>IFERROR(VLOOKUP($A517,'XI-MARKS-DB'!$A$1:$BY$184,36),"")</f>
        <v/>
      </c>
      <c r="N517" s="104"/>
      <c r="O517" s="104"/>
      <c r="P517" s="104" t="str">
        <f>IFERROR(VLOOKUP($A517,'XI-MARKS-DB'!$A$1:$BY$184,46),"")</f>
        <v/>
      </c>
      <c r="Q517" s="104"/>
      <c r="R517" s="104"/>
      <c r="S517" s="104" t="str">
        <f>IFERROR(IF((VLOOKUP($A517,'XI-MARKS-DB'!$A$1:$BY$184,56))=0,"",VLOOKUP($A517,'XI-MARKS-DB'!$A$1:$BY$184,56)),"")</f>
        <v/>
      </c>
      <c r="T517" s="104"/>
      <c r="U517" s="104"/>
      <c r="V517" s="103" t="str">
        <f>IFERROR(VLOOKUP($A517,'XI-MARKS-DB'!$A$1:$BY$184,66),"")</f>
        <v/>
      </c>
      <c r="W517" s="103" t="str">
        <f>IFERROR(VLOOKUP($A517,'XI-MARKS-DB'!$A$1:$BY$184,69),"")</f>
        <v/>
      </c>
    </row>
    <row r="518" spans="1:23" x14ac:dyDescent="0.3">
      <c r="A518" s="103"/>
      <c r="B518" s="103"/>
      <c r="C518" s="46" t="str">
        <f>IFERROR(VLOOKUP($A517,'XI-MARKS-DB'!$A$1:$BY$184,4),"")</f>
        <v/>
      </c>
      <c r="D518" s="46" t="str">
        <f>IFERROR(VLOOKUP($A517,'XI-MARKS-DB'!$A$1:$BY$184,10),"")</f>
        <v/>
      </c>
      <c r="E518" s="46" t="str">
        <f>IFERROR(VLOOKUP($A517,'XI-MARKS-DB'!$A$1:$BY$184,12),"")</f>
        <v/>
      </c>
      <c r="F518" s="46" t="str">
        <f>IFERROR(VLOOKUP($A517,'XI-MARKS-DB'!$A$1:$BY$184,14),"")</f>
        <v/>
      </c>
      <c r="G518" s="46" t="str">
        <f>IFERROR(VLOOKUP($A517,'XI-MARKS-DB'!$A$1:$BY$184,19),"")</f>
        <v/>
      </c>
      <c r="H518" s="46" t="str">
        <f>IFERROR(VLOOKUP($A517,'XI-MARKS-DB'!$A$1:$BY$184,21),"")</f>
        <v/>
      </c>
      <c r="I518" s="46" t="str">
        <f>IFERROR(VLOOKUP($A517,'XI-MARKS-DB'!$A$1:$BY$184,23),"")</f>
        <v/>
      </c>
      <c r="J518" s="46" t="str">
        <f>IFERROR(VLOOKUP($A517,'XI-MARKS-DB'!$A$1:$BY$184,29),"")</f>
        <v/>
      </c>
      <c r="K518" s="46" t="str">
        <f>IFERROR(VLOOKUP($A517,'XI-MARKS-DB'!$A$1:$BY$184,31),"")</f>
        <v/>
      </c>
      <c r="L518" s="46" t="str">
        <f>IFERROR(VLOOKUP($A517,'XI-MARKS-DB'!$A$1:$BY$184,33),"")</f>
        <v/>
      </c>
      <c r="M518" s="46" t="str">
        <f>IFERROR(VLOOKUP($A517,'XI-MARKS-DB'!$A$1:$BY$184,39),"")</f>
        <v/>
      </c>
      <c r="N518" s="46" t="str">
        <f>IFERROR(VLOOKUP($A517,'XI-MARKS-DB'!$A$1:$BY$184,41),"")</f>
        <v/>
      </c>
      <c r="O518" s="46" t="str">
        <f>IFERROR(VLOOKUP($A517,'XI-MARKS-DB'!$A$1:$BY$184,43),"")</f>
        <v/>
      </c>
      <c r="P518" s="46" t="str">
        <f>IFERROR(VLOOKUP($A517,'XI-MARKS-DB'!$A$1:$BY$184,49),"")</f>
        <v/>
      </c>
      <c r="Q518" s="46" t="str">
        <f>IFERROR(VLOOKUP($A517,'XI-MARKS-DB'!$A$1:$BY$184,51),"")</f>
        <v/>
      </c>
      <c r="R518" s="46" t="str">
        <f>IFERROR(VLOOKUP($A517,'XI-MARKS-DB'!$A$1:$BY$184,53),"")</f>
        <v/>
      </c>
      <c r="S518" s="46" t="str">
        <f>IFERROR(IF((VLOOKUP($A517,'XI-MARKS-DB'!$A$1:$BY$184,59))=0,"",VLOOKUP($A517,'XI-MARKS-DB'!$A$1:$BY$184,59)),"")</f>
        <v/>
      </c>
      <c r="T518" s="46" t="str">
        <f>IFERROR(IF((VLOOKUP($A517,'XI-MARKS-DB'!$A$1:$BY$184,61))=0,"",VLOOKUP($A517,'XI-MARKS-DB'!$A$1:$BY$184,61)),"")</f>
        <v/>
      </c>
      <c r="U518" s="46" t="str">
        <f>IFERROR(VLOOKUP($A517,'XI-MARKS-DB'!$A$1:$BY$184,63),"")</f>
        <v/>
      </c>
      <c r="V518" s="103"/>
      <c r="W518" s="103"/>
    </row>
    <row r="519" spans="1:23" x14ac:dyDescent="0.3">
      <c r="A519" s="103" t="str">
        <f>IF(COUNTA('XI-MARKS-DB'!$C$3:$C$277)&gt;A517,A517+1,"")</f>
        <v/>
      </c>
      <c r="B519" s="103" t="str">
        <f>IFERROR(VLOOKUP($A519,'XI-MARKS-DB'!$A$1:$BY$184,3)&amp;" ("&amp;VLOOKUP($A519,'XI-MARKS-DB'!$A$1:$BY$184,2)&amp;")","")</f>
        <v/>
      </c>
      <c r="C519" s="46" t="str">
        <f>IFERROR(VLOOKUP($A519,'XI-MARKS-DB'!$A$1:$BY$184,7),"")</f>
        <v/>
      </c>
      <c r="D519" s="104" t="str">
        <f t="shared" ref="D519" si="514">IF($D520="","",$F$1)</f>
        <v/>
      </c>
      <c r="E519" s="104"/>
      <c r="F519" s="104"/>
      <c r="G519" s="104" t="str">
        <f t="shared" ref="G519" si="515">IF($G520="","",$I$1)</f>
        <v/>
      </c>
      <c r="H519" s="104"/>
      <c r="I519" s="104"/>
      <c r="J519" s="104" t="str">
        <f>IFERROR(VLOOKUP($A519,'XI-MARKS-DB'!$A$1:$BY$184,26),"")</f>
        <v/>
      </c>
      <c r="K519" s="104"/>
      <c r="L519" s="104"/>
      <c r="M519" s="104" t="str">
        <f>IFERROR(VLOOKUP($A519,'XI-MARKS-DB'!$A$1:$BY$184,36),"")</f>
        <v/>
      </c>
      <c r="N519" s="104"/>
      <c r="O519" s="104"/>
      <c r="P519" s="104" t="str">
        <f>IFERROR(VLOOKUP($A519,'XI-MARKS-DB'!$A$1:$BY$184,46),"")</f>
        <v/>
      </c>
      <c r="Q519" s="104"/>
      <c r="R519" s="104"/>
      <c r="S519" s="104" t="str">
        <f>IFERROR(IF((VLOOKUP($A519,'XI-MARKS-DB'!$A$1:$BY$184,56))=0,"",VLOOKUP($A519,'XI-MARKS-DB'!$A$1:$BY$184,56)),"")</f>
        <v/>
      </c>
      <c r="T519" s="104"/>
      <c r="U519" s="104"/>
      <c r="V519" s="103" t="str">
        <f>IFERROR(VLOOKUP($A519,'XI-MARKS-DB'!$A$1:$BY$184,66),"")</f>
        <v/>
      </c>
      <c r="W519" s="103" t="str">
        <f>IFERROR(VLOOKUP($A519,'XI-MARKS-DB'!$A$1:$BY$184,69),"")</f>
        <v/>
      </c>
    </row>
    <row r="520" spans="1:23" x14ac:dyDescent="0.3">
      <c r="A520" s="103"/>
      <c r="B520" s="103"/>
      <c r="C520" s="46" t="str">
        <f>IFERROR(VLOOKUP($A519,'XI-MARKS-DB'!$A$1:$BY$184,4),"")</f>
        <v/>
      </c>
      <c r="D520" s="46" t="str">
        <f>IFERROR(VLOOKUP($A519,'XI-MARKS-DB'!$A$1:$BY$184,10),"")</f>
        <v/>
      </c>
      <c r="E520" s="46" t="str">
        <f>IFERROR(VLOOKUP($A519,'XI-MARKS-DB'!$A$1:$BY$184,12),"")</f>
        <v/>
      </c>
      <c r="F520" s="46" t="str">
        <f>IFERROR(VLOOKUP($A519,'XI-MARKS-DB'!$A$1:$BY$184,14),"")</f>
        <v/>
      </c>
      <c r="G520" s="46" t="str">
        <f>IFERROR(VLOOKUP($A519,'XI-MARKS-DB'!$A$1:$BY$184,19),"")</f>
        <v/>
      </c>
      <c r="H520" s="46" t="str">
        <f>IFERROR(VLOOKUP($A519,'XI-MARKS-DB'!$A$1:$BY$184,21),"")</f>
        <v/>
      </c>
      <c r="I520" s="46" t="str">
        <f>IFERROR(VLOOKUP($A519,'XI-MARKS-DB'!$A$1:$BY$184,23),"")</f>
        <v/>
      </c>
      <c r="J520" s="46" t="str">
        <f>IFERROR(VLOOKUP($A519,'XI-MARKS-DB'!$A$1:$BY$184,29),"")</f>
        <v/>
      </c>
      <c r="K520" s="46" t="str">
        <f>IFERROR(VLOOKUP($A519,'XI-MARKS-DB'!$A$1:$BY$184,31),"")</f>
        <v/>
      </c>
      <c r="L520" s="46" t="str">
        <f>IFERROR(VLOOKUP($A519,'XI-MARKS-DB'!$A$1:$BY$184,33),"")</f>
        <v/>
      </c>
      <c r="M520" s="46" t="str">
        <f>IFERROR(VLOOKUP($A519,'XI-MARKS-DB'!$A$1:$BY$184,39),"")</f>
        <v/>
      </c>
      <c r="N520" s="46" t="str">
        <f>IFERROR(VLOOKUP($A519,'XI-MARKS-DB'!$A$1:$BY$184,41),"")</f>
        <v/>
      </c>
      <c r="O520" s="46" t="str">
        <f>IFERROR(VLOOKUP($A519,'XI-MARKS-DB'!$A$1:$BY$184,43),"")</f>
        <v/>
      </c>
      <c r="P520" s="46" t="str">
        <f>IFERROR(VLOOKUP($A519,'XI-MARKS-DB'!$A$1:$BY$184,49),"")</f>
        <v/>
      </c>
      <c r="Q520" s="46" t="str">
        <f>IFERROR(VLOOKUP($A519,'XI-MARKS-DB'!$A$1:$BY$184,51),"")</f>
        <v/>
      </c>
      <c r="R520" s="46" t="str">
        <f>IFERROR(VLOOKUP($A519,'XI-MARKS-DB'!$A$1:$BY$184,53),"")</f>
        <v/>
      </c>
      <c r="S520" s="46" t="str">
        <f>IFERROR(IF((VLOOKUP($A519,'XI-MARKS-DB'!$A$1:$BY$184,59))=0,"",VLOOKUP($A519,'XI-MARKS-DB'!$A$1:$BY$184,59)),"")</f>
        <v/>
      </c>
      <c r="T520" s="46" t="str">
        <f>IFERROR(IF((VLOOKUP($A519,'XI-MARKS-DB'!$A$1:$BY$184,61))=0,"",VLOOKUP($A519,'XI-MARKS-DB'!$A$1:$BY$184,61)),"")</f>
        <v/>
      </c>
      <c r="U520" s="46" t="str">
        <f>IFERROR(VLOOKUP($A519,'XI-MARKS-DB'!$A$1:$BY$184,63),"")</f>
        <v/>
      </c>
      <c r="V520" s="103"/>
      <c r="W520" s="103"/>
    </row>
    <row r="521" spans="1:23" x14ac:dyDescent="0.3">
      <c r="A521" s="103" t="str">
        <f>IF(COUNTA('XI-MARKS-DB'!$C$3:$C$277)&gt;A519,A519+1,"")</f>
        <v/>
      </c>
      <c r="B521" s="103" t="str">
        <f>IFERROR(VLOOKUP($A521,'XI-MARKS-DB'!$A$1:$BY$184,3)&amp;" ("&amp;VLOOKUP($A521,'XI-MARKS-DB'!$A$1:$BY$184,2)&amp;")","")</f>
        <v/>
      </c>
      <c r="C521" s="46" t="str">
        <f>IFERROR(VLOOKUP($A521,'XI-MARKS-DB'!$A$1:$BY$184,7),"")</f>
        <v/>
      </c>
      <c r="D521" s="104" t="str">
        <f t="shared" ref="D521" si="516">IF($D522="","",$F$1)</f>
        <v/>
      </c>
      <c r="E521" s="104"/>
      <c r="F521" s="104"/>
      <c r="G521" s="104" t="str">
        <f t="shared" ref="G521" si="517">IF($G522="","",$I$1)</f>
        <v/>
      </c>
      <c r="H521" s="104"/>
      <c r="I521" s="104"/>
      <c r="J521" s="104" t="str">
        <f>IFERROR(VLOOKUP($A521,'XI-MARKS-DB'!$A$1:$BY$184,26),"")</f>
        <v/>
      </c>
      <c r="K521" s="104"/>
      <c r="L521" s="104"/>
      <c r="M521" s="104" t="str">
        <f>IFERROR(VLOOKUP($A521,'XI-MARKS-DB'!$A$1:$BY$184,36),"")</f>
        <v/>
      </c>
      <c r="N521" s="104"/>
      <c r="O521" s="104"/>
      <c r="P521" s="104" t="str">
        <f>IFERROR(VLOOKUP($A521,'XI-MARKS-DB'!$A$1:$BY$184,46),"")</f>
        <v/>
      </c>
      <c r="Q521" s="104"/>
      <c r="R521" s="104"/>
      <c r="S521" s="104" t="str">
        <f>IFERROR(IF((VLOOKUP($A521,'XI-MARKS-DB'!$A$1:$BY$184,56))=0,"",VLOOKUP($A521,'XI-MARKS-DB'!$A$1:$BY$184,56)),"")</f>
        <v/>
      </c>
      <c r="T521" s="104"/>
      <c r="U521" s="104"/>
      <c r="V521" s="103" t="str">
        <f>IFERROR(VLOOKUP($A521,'XI-MARKS-DB'!$A$1:$BY$184,66),"")</f>
        <v/>
      </c>
      <c r="W521" s="103" t="str">
        <f>IFERROR(VLOOKUP($A521,'XI-MARKS-DB'!$A$1:$BY$184,69),"")</f>
        <v/>
      </c>
    </row>
    <row r="522" spans="1:23" x14ac:dyDescent="0.3">
      <c r="A522" s="103"/>
      <c r="B522" s="103"/>
      <c r="C522" s="46" t="str">
        <f>IFERROR(VLOOKUP($A521,'XI-MARKS-DB'!$A$1:$BY$184,4),"")</f>
        <v/>
      </c>
      <c r="D522" s="46" t="str">
        <f>IFERROR(VLOOKUP($A521,'XI-MARKS-DB'!$A$1:$BY$184,10),"")</f>
        <v/>
      </c>
      <c r="E522" s="46" t="str">
        <f>IFERROR(VLOOKUP($A521,'XI-MARKS-DB'!$A$1:$BY$184,12),"")</f>
        <v/>
      </c>
      <c r="F522" s="46" t="str">
        <f>IFERROR(VLOOKUP($A521,'XI-MARKS-DB'!$A$1:$BY$184,14),"")</f>
        <v/>
      </c>
      <c r="G522" s="46" t="str">
        <f>IFERROR(VLOOKUP($A521,'XI-MARKS-DB'!$A$1:$BY$184,19),"")</f>
        <v/>
      </c>
      <c r="H522" s="46" t="str">
        <f>IFERROR(VLOOKUP($A521,'XI-MARKS-DB'!$A$1:$BY$184,21),"")</f>
        <v/>
      </c>
      <c r="I522" s="46" t="str">
        <f>IFERROR(VLOOKUP($A521,'XI-MARKS-DB'!$A$1:$BY$184,23),"")</f>
        <v/>
      </c>
      <c r="J522" s="46" t="str">
        <f>IFERROR(VLOOKUP($A521,'XI-MARKS-DB'!$A$1:$BY$184,29),"")</f>
        <v/>
      </c>
      <c r="K522" s="46" t="str">
        <f>IFERROR(VLOOKUP($A521,'XI-MARKS-DB'!$A$1:$BY$184,31),"")</f>
        <v/>
      </c>
      <c r="L522" s="46" t="str">
        <f>IFERROR(VLOOKUP($A521,'XI-MARKS-DB'!$A$1:$BY$184,33),"")</f>
        <v/>
      </c>
      <c r="M522" s="46" t="str">
        <f>IFERROR(VLOOKUP($A521,'XI-MARKS-DB'!$A$1:$BY$184,39),"")</f>
        <v/>
      </c>
      <c r="N522" s="46" t="str">
        <f>IFERROR(VLOOKUP($A521,'XI-MARKS-DB'!$A$1:$BY$184,41),"")</f>
        <v/>
      </c>
      <c r="O522" s="46" t="str">
        <f>IFERROR(VLOOKUP($A521,'XI-MARKS-DB'!$A$1:$BY$184,43),"")</f>
        <v/>
      </c>
      <c r="P522" s="46" t="str">
        <f>IFERROR(VLOOKUP($A521,'XI-MARKS-DB'!$A$1:$BY$184,49),"")</f>
        <v/>
      </c>
      <c r="Q522" s="46" t="str">
        <f>IFERROR(VLOOKUP($A521,'XI-MARKS-DB'!$A$1:$BY$184,51),"")</f>
        <v/>
      </c>
      <c r="R522" s="46" t="str">
        <f>IFERROR(VLOOKUP($A521,'XI-MARKS-DB'!$A$1:$BY$184,53),"")</f>
        <v/>
      </c>
      <c r="S522" s="46" t="str">
        <f>IFERROR(IF((VLOOKUP($A521,'XI-MARKS-DB'!$A$1:$BY$184,59))=0,"",VLOOKUP($A521,'XI-MARKS-DB'!$A$1:$BY$184,59)),"")</f>
        <v/>
      </c>
      <c r="T522" s="46" t="str">
        <f>IFERROR(IF((VLOOKUP($A521,'XI-MARKS-DB'!$A$1:$BY$184,61))=0,"",VLOOKUP($A521,'XI-MARKS-DB'!$A$1:$BY$184,61)),"")</f>
        <v/>
      </c>
      <c r="U522" s="46" t="str">
        <f>IFERROR(VLOOKUP($A521,'XI-MARKS-DB'!$A$1:$BY$184,63),"")</f>
        <v/>
      </c>
      <c r="V522" s="103"/>
      <c r="W522" s="103"/>
    </row>
    <row r="523" spans="1:23" x14ac:dyDescent="0.3">
      <c r="A523" s="103" t="str">
        <f>IF(COUNTA('XI-MARKS-DB'!$C$3:$C$277)&gt;A521,A521+1,"")</f>
        <v/>
      </c>
      <c r="B523" s="103" t="str">
        <f>IFERROR(VLOOKUP($A523,'XI-MARKS-DB'!$A$1:$BY$184,3)&amp;" ("&amp;VLOOKUP($A523,'XI-MARKS-DB'!$A$1:$BY$184,2)&amp;")","")</f>
        <v/>
      </c>
      <c r="C523" s="46" t="str">
        <f>IFERROR(VLOOKUP($A523,'XI-MARKS-DB'!$A$1:$BY$184,7),"")</f>
        <v/>
      </c>
      <c r="D523" s="104" t="str">
        <f t="shared" ref="D523" si="518">IF($D524="","",$F$1)</f>
        <v/>
      </c>
      <c r="E523" s="104"/>
      <c r="F523" s="104"/>
      <c r="G523" s="104" t="str">
        <f t="shared" ref="G523" si="519">IF($G524="","",$I$1)</f>
        <v/>
      </c>
      <c r="H523" s="104"/>
      <c r="I523" s="104"/>
      <c r="J523" s="104" t="str">
        <f>IFERROR(VLOOKUP($A523,'XI-MARKS-DB'!$A$1:$BY$184,26),"")</f>
        <v/>
      </c>
      <c r="K523" s="104"/>
      <c r="L523" s="104"/>
      <c r="M523" s="104" t="str">
        <f>IFERROR(VLOOKUP($A523,'XI-MARKS-DB'!$A$1:$BY$184,36),"")</f>
        <v/>
      </c>
      <c r="N523" s="104"/>
      <c r="O523" s="104"/>
      <c r="P523" s="104" t="str">
        <f>IFERROR(VLOOKUP($A523,'XI-MARKS-DB'!$A$1:$BY$184,46),"")</f>
        <v/>
      </c>
      <c r="Q523" s="104"/>
      <c r="R523" s="104"/>
      <c r="S523" s="104" t="str">
        <f>IFERROR(IF((VLOOKUP($A523,'XI-MARKS-DB'!$A$1:$BY$184,56))=0,"",VLOOKUP($A523,'XI-MARKS-DB'!$A$1:$BY$184,56)),"")</f>
        <v/>
      </c>
      <c r="T523" s="104"/>
      <c r="U523" s="104"/>
      <c r="V523" s="103" t="str">
        <f>IFERROR(VLOOKUP($A523,'XI-MARKS-DB'!$A$1:$BY$184,66),"")</f>
        <v/>
      </c>
      <c r="W523" s="103" t="str">
        <f>IFERROR(VLOOKUP($A523,'XI-MARKS-DB'!$A$1:$BY$184,69),"")</f>
        <v/>
      </c>
    </row>
    <row r="524" spans="1:23" x14ac:dyDescent="0.3">
      <c r="A524" s="103"/>
      <c r="B524" s="103"/>
      <c r="C524" s="46" t="str">
        <f>IFERROR(VLOOKUP($A523,'XI-MARKS-DB'!$A$1:$BY$184,4),"")</f>
        <v/>
      </c>
      <c r="D524" s="46" t="str">
        <f>IFERROR(VLOOKUP($A523,'XI-MARKS-DB'!$A$1:$BY$184,10),"")</f>
        <v/>
      </c>
      <c r="E524" s="46" t="str">
        <f>IFERROR(VLOOKUP($A523,'XI-MARKS-DB'!$A$1:$BY$184,12),"")</f>
        <v/>
      </c>
      <c r="F524" s="46" t="str">
        <f>IFERROR(VLOOKUP($A523,'XI-MARKS-DB'!$A$1:$BY$184,14),"")</f>
        <v/>
      </c>
      <c r="G524" s="46" t="str">
        <f>IFERROR(VLOOKUP($A523,'XI-MARKS-DB'!$A$1:$BY$184,19),"")</f>
        <v/>
      </c>
      <c r="H524" s="46" t="str">
        <f>IFERROR(VLOOKUP($A523,'XI-MARKS-DB'!$A$1:$BY$184,21),"")</f>
        <v/>
      </c>
      <c r="I524" s="46" t="str">
        <f>IFERROR(VLOOKUP($A523,'XI-MARKS-DB'!$A$1:$BY$184,23),"")</f>
        <v/>
      </c>
      <c r="J524" s="46" t="str">
        <f>IFERROR(VLOOKUP($A523,'XI-MARKS-DB'!$A$1:$BY$184,29),"")</f>
        <v/>
      </c>
      <c r="K524" s="46" t="str">
        <f>IFERROR(VLOOKUP($A523,'XI-MARKS-DB'!$A$1:$BY$184,31),"")</f>
        <v/>
      </c>
      <c r="L524" s="46" t="str">
        <f>IFERROR(VLOOKUP($A523,'XI-MARKS-DB'!$A$1:$BY$184,33),"")</f>
        <v/>
      </c>
      <c r="M524" s="46" t="str">
        <f>IFERROR(VLOOKUP($A523,'XI-MARKS-DB'!$A$1:$BY$184,39),"")</f>
        <v/>
      </c>
      <c r="N524" s="46" t="str">
        <f>IFERROR(VLOOKUP($A523,'XI-MARKS-DB'!$A$1:$BY$184,41),"")</f>
        <v/>
      </c>
      <c r="O524" s="46" t="str">
        <f>IFERROR(VLOOKUP($A523,'XI-MARKS-DB'!$A$1:$BY$184,43),"")</f>
        <v/>
      </c>
      <c r="P524" s="46" t="str">
        <f>IFERROR(VLOOKUP($A523,'XI-MARKS-DB'!$A$1:$BY$184,49),"")</f>
        <v/>
      </c>
      <c r="Q524" s="46" t="str">
        <f>IFERROR(VLOOKUP($A523,'XI-MARKS-DB'!$A$1:$BY$184,51),"")</f>
        <v/>
      </c>
      <c r="R524" s="46" t="str">
        <f>IFERROR(VLOOKUP($A523,'XI-MARKS-DB'!$A$1:$BY$184,53),"")</f>
        <v/>
      </c>
      <c r="S524" s="46" t="str">
        <f>IFERROR(IF((VLOOKUP($A523,'XI-MARKS-DB'!$A$1:$BY$184,59))=0,"",VLOOKUP($A523,'XI-MARKS-DB'!$A$1:$BY$184,59)),"")</f>
        <v/>
      </c>
      <c r="T524" s="46" t="str">
        <f>IFERROR(IF((VLOOKUP($A523,'XI-MARKS-DB'!$A$1:$BY$184,61))=0,"",VLOOKUP($A523,'XI-MARKS-DB'!$A$1:$BY$184,61)),"")</f>
        <v/>
      </c>
      <c r="U524" s="46" t="str">
        <f>IFERROR(VLOOKUP($A523,'XI-MARKS-DB'!$A$1:$BY$184,63),"")</f>
        <v/>
      </c>
      <c r="V524" s="103"/>
      <c r="W524" s="103"/>
    </row>
    <row r="525" spans="1:23" x14ac:dyDescent="0.3">
      <c r="A525" s="103" t="str">
        <f>IF(COUNTA('XI-MARKS-DB'!$C$3:$C$277)&gt;A523,A523+1,"")</f>
        <v/>
      </c>
      <c r="B525" s="103" t="str">
        <f>IFERROR(VLOOKUP($A525,'XI-MARKS-DB'!$A$1:$BY$184,3)&amp;" ("&amp;VLOOKUP($A525,'XI-MARKS-DB'!$A$1:$BY$184,2)&amp;")","")</f>
        <v/>
      </c>
      <c r="C525" s="46" t="str">
        <f>IFERROR(VLOOKUP($A525,'XI-MARKS-DB'!$A$1:$BY$184,7),"")</f>
        <v/>
      </c>
      <c r="D525" s="104" t="str">
        <f t="shared" ref="D525" si="520">IF($D526="","",$F$1)</f>
        <v/>
      </c>
      <c r="E525" s="104"/>
      <c r="F525" s="104"/>
      <c r="G525" s="104" t="str">
        <f t="shared" ref="G525" si="521">IF($G526="","",$I$1)</f>
        <v/>
      </c>
      <c r="H525" s="104"/>
      <c r="I525" s="104"/>
      <c r="J525" s="104" t="str">
        <f>IFERROR(VLOOKUP($A525,'XI-MARKS-DB'!$A$1:$BY$184,26),"")</f>
        <v/>
      </c>
      <c r="K525" s="104"/>
      <c r="L525" s="104"/>
      <c r="M525" s="104" t="str">
        <f>IFERROR(VLOOKUP($A525,'XI-MARKS-DB'!$A$1:$BY$184,36),"")</f>
        <v/>
      </c>
      <c r="N525" s="104"/>
      <c r="O525" s="104"/>
      <c r="P525" s="104" t="str">
        <f>IFERROR(VLOOKUP($A525,'XI-MARKS-DB'!$A$1:$BY$184,46),"")</f>
        <v/>
      </c>
      <c r="Q525" s="104"/>
      <c r="R525" s="104"/>
      <c r="S525" s="104" t="str">
        <f>IFERROR(IF((VLOOKUP($A525,'XI-MARKS-DB'!$A$1:$BY$184,56))=0,"",VLOOKUP($A525,'XI-MARKS-DB'!$A$1:$BY$184,56)),"")</f>
        <v/>
      </c>
      <c r="T525" s="104"/>
      <c r="U525" s="104"/>
      <c r="V525" s="103" t="str">
        <f>IFERROR(VLOOKUP($A525,'XI-MARKS-DB'!$A$1:$BY$184,66),"")</f>
        <v/>
      </c>
      <c r="W525" s="103" t="str">
        <f>IFERROR(VLOOKUP($A525,'XI-MARKS-DB'!$A$1:$BY$184,69),"")</f>
        <v/>
      </c>
    </row>
    <row r="526" spans="1:23" x14ac:dyDescent="0.3">
      <c r="A526" s="103"/>
      <c r="B526" s="103"/>
      <c r="C526" s="46" t="str">
        <f>IFERROR(VLOOKUP($A525,'XI-MARKS-DB'!$A$1:$BY$184,4),"")</f>
        <v/>
      </c>
      <c r="D526" s="46" t="str">
        <f>IFERROR(VLOOKUP($A525,'XI-MARKS-DB'!$A$1:$BY$184,10),"")</f>
        <v/>
      </c>
      <c r="E526" s="46" t="str">
        <f>IFERROR(VLOOKUP($A525,'XI-MARKS-DB'!$A$1:$BY$184,12),"")</f>
        <v/>
      </c>
      <c r="F526" s="46" t="str">
        <f>IFERROR(VLOOKUP($A525,'XI-MARKS-DB'!$A$1:$BY$184,14),"")</f>
        <v/>
      </c>
      <c r="G526" s="46" t="str">
        <f>IFERROR(VLOOKUP($A525,'XI-MARKS-DB'!$A$1:$BY$184,19),"")</f>
        <v/>
      </c>
      <c r="H526" s="46" t="str">
        <f>IFERROR(VLOOKUP($A525,'XI-MARKS-DB'!$A$1:$BY$184,21),"")</f>
        <v/>
      </c>
      <c r="I526" s="46" t="str">
        <f>IFERROR(VLOOKUP($A525,'XI-MARKS-DB'!$A$1:$BY$184,23),"")</f>
        <v/>
      </c>
      <c r="J526" s="46" t="str">
        <f>IFERROR(VLOOKUP($A525,'XI-MARKS-DB'!$A$1:$BY$184,29),"")</f>
        <v/>
      </c>
      <c r="K526" s="46" t="str">
        <f>IFERROR(VLOOKUP($A525,'XI-MARKS-DB'!$A$1:$BY$184,31),"")</f>
        <v/>
      </c>
      <c r="L526" s="46" t="str">
        <f>IFERROR(VLOOKUP($A525,'XI-MARKS-DB'!$A$1:$BY$184,33),"")</f>
        <v/>
      </c>
      <c r="M526" s="46" t="str">
        <f>IFERROR(VLOOKUP($A525,'XI-MARKS-DB'!$A$1:$BY$184,39),"")</f>
        <v/>
      </c>
      <c r="N526" s="46" t="str">
        <f>IFERROR(VLOOKUP($A525,'XI-MARKS-DB'!$A$1:$BY$184,41),"")</f>
        <v/>
      </c>
      <c r="O526" s="46" t="str">
        <f>IFERROR(VLOOKUP($A525,'XI-MARKS-DB'!$A$1:$BY$184,43),"")</f>
        <v/>
      </c>
      <c r="P526" s="46" t="str">
        <f>IFERROR(VLOOKUP($A525,'XI-MARKS-DB'!$A$1:$BY$184,49),"")</f>
        <v/>
      </c>
      <c r="Q526" s="46" t="str">
        <f>IFERROR(VLOOKUP($A525,'XI-MARKS-DB'!$A$1:$BY$184,51),"")</f>
        <v/>
      </c>
      <c r="R526" s="46" t="str">
        <f>IFERROR(VLOOKUP($A525,'XI-MARKS-DB'!$A$1:$BY$184,53),"")</f>
        <v/>
      </c>
      <c r="S526" s="46" t="str">
        <f>IFERROR(IF((VLOOKUP($A525,'XI-MARKS-DB'!$A$1:$BY$184,59))=0,"",VLOOKUP($A525,'XI-MARKS-DB'!$A$1:$BY$184,59)),"")</f>
        <v/>
      </c>
      <c r="T526" s="46" t="str">
        <f>IFERROR(IF((VLOOKUP($A525,'XI-MARKS-DB'!$A$1:$BY$184,61))=0,"",VLOOKUP($A525,'XI-MARKS-DB'!$A$1:$BY$184,61)),"")</f>
        <v/>
      </c>
      <c r="U526" s="46" t="str">
        <f>IFERROR(VLOOKUP($A525,'XI-MARKS-DB'!$A$1:$BY$184,63),"")</f>
        <v/>
      </c>
      <c r="V526" s="103"/>
      <c r="W526" s="103"/>
    </row>
    <row r="527" spans="1:23" x14ac:dyDescent="0.3">
      <c r="A527" s="103" t="str">
        <f>IF(COUNTA('XI-MARKS-DB'!$C$3:$C$277)&gt;A525,A525+1,"")</f>
        <v/>
      </c>
      <c r="B527" s="103" t="str">
        <f>IFERROR(VLOOKUP($A527,'XI-MARKS-DB'!$A$1:$BY$184,3)&amp;" ("&amp;VLOOKUP($A527,'XI-MARKS-DB'!$A$1:$BY$184,2)&amp;")","")</f>
        <v/>
      </c>
      <c r="C527" s="46" t="str">
        <f>IFERROR(VLOOKUP($A527,'XI-MARKS-DB'!$A$1:$BY$184,7),"")</f>
        <v/>
      </c>
      <c r="D527" s="104" t="str">
        <f t="shared" ref="D527" si="522">IF($D528="","",$F$1)</f>
        <v/>
      </c>
      <c r="E527" s="104"/>
      <c r="F527" s="104"/>
      <c r="G527" s="104" t="str">
        <f t="shared" ref="G527" si="523">IF($G528="","",$I$1)</f>
        <v/>
      </c>
      <c r="H527" s="104"/>
      <c r="I527" s="104"/>
      <c r="J527" s="104" t="str">
        <f>IFERROR(VLOOKUP($A527,'XI-MARKS-DB'!$A$1:$BY$184,26),"")</f>
        <v/>
      </c>
      <c r="K527" s="104"/>
      <c r="L527" s="104"/>
      <c r="M527" s="104" t="str">
        <f>IFERROR(VLOOKUP($A527,'XI-MARKS-DB'!$A$1:$BY$184,36),"")</f>
        <v/>
      </c>
      <c r="N527" s="104"/>
      <c r="O527" s="104"/>
      <c r="P527" s="104" t="str">
        <f>IFERROR(VLOOKUP($A527,'XI-MARKS-DB'!$A$1:$BY$184,46),"")</f>
        <v/>
      </c>
      <c r="Q527" s="104"/>
      <c r="R527" s="104"/>
      <c r="S527" s="104" t="str">
        <f>IFERROR(IF((VLOOKUP($A527,'XI-MARKS-DB'!$A$1:$BY$184,56))=0,"",VLOOKUP($A527,'XI-MARKS-DB'!$A$1:$BY$184,56)),"")</f>
        <v/>
      </c>
      <c r="T527" s="104"/>
      <c r="U527" s="104"/>
      <c r="V527" s="103" t="str">
        <f>IFERROR(VLOOKUP($A527,'XI-MARKS-DB'!$A$1:$BY$184,66),"")</f>
        <v/>
      </c>
      <c r="W527" s="103" t="str">
        <f>IFERROR(VLOOKUP($A527,'XI-MARKS-DB'!$A$1:$BY$184,69),"")</f>
        <v/>
      </c>
    </row>
    <row r="528" spans="1:23" x14ac:dyDescent="0.3">
      <c r="A528" s="103"/>
      <c r="B528" s="103"/>
      <c r="C528" s="46" t="str">
        <f>IFERROR(VLOOKUP($A527,'XI-MARKS-DB'!$A$1:$BY$184,4),"")</f>
        <v/>
      </c>
      <c r="D528" s="46" t="str">
        <f>IFERROR(VLOOKUP($A527,'XI-MARKS-DB'!$A$1:$BY$184,10),"")</f>
        <v/>
      </c>
      <c r="E528" s="46" t="str">
        <f>IFERROR(VLOOKUP($A527,'XI-MARKS-DB'!$A$1:$BY$184,12),"")</f>
        <v/>
      </c>
      <c r="F528" s="46" t="str">
        <f>IFERROR(VLOOKUP($A527,'XI-MARKS-DB'!$A$1:$BY$184,14),"")</f>
        <v/>
      </c>
      <c r="G528" s="46" t="str">
        <f>IFERROR(VLOOKUP($A527,'XI-MARKS-DB'!$A$1:$BY$184,19),"")</f>
        <v/>
      </c>
      <c r="H528" s="46" t="str">
        <f>IFERROR(VLOOKUP($A527,'XI-MARKS-DB'!$A$1:$BY$184,21),"")</f>
        <v/>
      </c>
      <c r="I528" s="46" t="str">
        <f>IFERROR(VLOOKUP($A527,'XI-MARKS-DB'!$A$1:$BY$184,23),"")</f>
        <v/>
      </c>
      <c r="J528" s="46" t="str">
        <f>IFERROR(VLOOKUP($A527,'XI-MARKS-DB'!$A$1:$BY$184,29),"")</f>
        <v/>
      </c>
      <c r="K528" s="46" t="str">
        <f>IFERROR(VLOOKUP($A527,'XI-MARKS-DB'!$A$1:$BY$184,31),"")</f>
        <v/>
      </c>
      <c r="L528" s="46" t="str">
        <f>IFERROR(VLOOKUP($A527,'XI-MARKS-DB'!$A$1:$BY$184,33),"")</f>
        <v/>
      </c>
      <c r="M528" s="46" t="str">
        <f>IFERROR(VLOOKUP($A527,'XI-MARKS-DB'!$A$1:$BY$184,39),"")</f>
        <v/>
      </c>
      <c r="N528" s="46" t="str">
        <f>IFERROR(VLOOKUP($A527,'XI-MARKS-DB'!$A$1:$BY$184,41),"")</f>
        <v/>
      </c>
      <c r="O528" s="46" t="str">
        <f>IFERROR(VLOOKUP($A527,'XI-MARKS-DB'!$A$1:$BY$184,43),"")</f>
        <v/>
      </c>
      <c r="P528" s="46" t="str">
        <f>IFERROR(VLOOKUP($A527,'XI-MARKS-DB'!$A$1:$BY$184,49),"")</f>
        <v/>
      </c>
      <c r="Q528" s="46" t="str">
        <f>IFERROR(VLOOKUP($A527,'XI-MARKS-DB'!$A$1:$BY$184,51),"")</f>
        <v/>
      </c>
      <c r="R528" s="46" t="str">
        <f>IFERROR(VLOOKUP($A527,'XI-MARKS-DB'!$A$1:$BY$184,53),"")</f>
        <v/>
      </c>
      <c r="S528" s="46" t="str">
        <f>IFERROR(IF((VLOOKUP($A527,'XI-MARKS-DB'!$A$1:$BY$184,59))=0,"",VLOOKUP($A527,'XI-MARKS-DB'!$A$1:$BY$184,59)),"")</f>
        <v/>
      </c>
      <c r="T528" s="46" t="str">
        <f>IFERROR(IF((VLOOKUP($A527,'XI-MARKS-DB'!$A$1:$BY$184,61))=0,"",VLOOKUP($A527,'XI-MARKS-DB'!$A$1:$BY$184,61)),"")</f>
        <v/>
      </c>
      <c r="U528" s="46" t="str">
        <f>IFERROR(VLOOKUP($A527,'XI-MARKS-DB'!$A$1:$BY$184,63),"")</f>
        <v/>
      </c>
      <c r="V528" s="103"/>
      <c r="W528" s="103"/>
    </row>
    <row r="529" spans="1:23" x14ac:dyDescent="0.3">
      <c r="A529" s="103" t="str">
        <f>IF(COUNTA('XI-MARKS-DB'!$C$3:$C$277)&gt;A527,A527+1,"")</f>
        <v/>
      </c>
      <c r="B529" s="103" t="str">
        <f>IFERROR(VLOOKUP($A529,'XI-MARKS-DB'!$A$1:$BY$184,3)&amp;" ("&amp;VLOOKUP($A529,'XI-MARKS-DB'!$A$1:$BY$184,2)&amp;")","")</f>
        <v/>
      </c>
      <c r="C529" s="46" t="str">
        <f>IFERROR(VLOOKUP($A529,'XI-MARKS-DB'!$A$1:$BY$184,7),"")</f>
        <v/>
      </c>
      <c r="D529" s="104" t="str">
        <f t="shared" ref="D529" si="524">IF($D530="","",$F$1)</f>
        <v/>
      </c>
      <c r="E529" s="104"/>
      <c r="F529" s="104"/>
      <c r="G529" s="104" t="str">
        <f t="shared" ref="G529" si="525">IF($G530="","",$I$1)</f>
        <v/>
      </c>
      <c r="H529" s="104"/>
      <c r="I529" s="104"/>
      <c r="J529" s="104" t="str">
        <f>IFERROR(VLOOKUP($A529,'XI-MARKS-DB'!$A$1:$BY$184,26),"")</f>
        <v/>
      </c>
      <c r="K529" s="104"/>
      <c r="L529" s="104"/>
      <c r="M529" s="104" t="str">
        <f>IFERROR(VLOOKUP($A529,'XI-MARKS-DB'!$A$1:$BY$184,36),"")</f>
        <v/>
      </c>
      <c r="N529" s="104"/>
      <c r="O529" s="104"/>
      <c r="P529" s="104" t="str">
        <f>IFERROR(VLOOKUP($A529,'XI-MARKS-DB'!$A$1:$BY$184,46),"")</f>
        <v/>
      </c>
      <c r="Q529" s="104"/>
      <c r="R529" s="104"/>
      <c r="S529" s="104" t="str">
        <f>IFERROR(IF((VLOOKUP($A529,'XI-MARKS-DB'!$A$1:$BY$184,56))=0,"",VLOOKUP($A529,'XI-MARKS-DB'!$A$1:$BY$184,56)),"")</f>
        <v/>
      </c>
      <c r="T529" s="104"/>
      <c r="U529" s="104"/>
      <c r="V529" s="103" t="str">
        <f>IFERROR(VLOOKUP($A529,'XI-MARKS-DB'!$A$1:$BY$184,66),"")</f>
        <v/>
      </c>
      <c r="W529" s="103" t="str">
        <f>IFERROR(VLOOKUP($A529,'XI-MARKS-DB'!$A$1:$BY$184,69),"")</f>
        <v/>
      </c>
    </row>
    <row r="530" spans="1:23" x14ac:dyDescent="0.3">
      <c r="A530" s="103"/>
      <c r="B530" s="103"/>
      <c r="C530" s="46" t="str">
        <f>IFERROR(VLOOKUP($A529,'XI-MARKS-DB'!$A$1:$BY$184,4),"")</f>
        <v/>
      </c>
      <c r="D530" s="46" t="str">
        <f>IFERROR(VLOOKUP($A529,'XI-MARKS-DB'!$A$1:$BY$184,10),"")</f>
        <v/>
      </c>
      <c r="E530" s="46" t="str">
        <f>IFERROR(VLOOKUP($A529,'XI-MARKS-DB'!$A$1:$BY$184,12),"")</f>
        <v/>
      </c>
      <c r="F530" s="46" t="str">
        <f>IFERROR(VLOOKUP($A529,'XI-MARKS-DB'!$A$1:$BY$184,14),"")</f>
        <v/>
      </c>
      <c r="G530" s="46" t="str">
        <f>IFERROR(VLOOKUP($A529,'XI-MARKS-DB'!$A$1:$BY$184,19),"")</f>
        <v/>
      </c>
      <c r="H530" s="46" t="str">
        <f>IFERROR(VLOOKUP($A529,'XI-MARKS-DB'!$A$1:$BY$184,21),"")</f>
        <v/>
      </c>
      <c r="I530" s="46" t="str">
        <f>IFERROR(VLOOKUP($A529,'XI-MARKS-DB'!$A$1:$BY$184,23),"")</f>
        <v/>
      </c>
      <c r="J530" s="46" t="str">
        <f>IFERROR(VLOOKUP($A529,'XI-MARKS-DB'!$A$1:$BY$184,29),"")</f>
        <v/>
      </c>
      <c r="K530" s="46" t="str">
        <f>IFERROR(VLOOKUP($A529,'XI-MARKS-DB'!$A$1:$BY$184,31),"")</f>
        <v/>
      </c>
      <c r="L530" s="46" t="str">
        <f>IFERROR(VLOOKUP($A529,'XI-MARKS-DB'!$A$1:$BY$184,33),"")</f>
        <v/>
      </c>
      <c r="M530" s="46" t="str">
        <f>IFERROR(VLOOKUP($A529,'XI-MARKS-DB'!$A$1:$BY$184,39),"")</f>
        <v/>
      </c>
      <c r="N530" s="46" t="str">
        <f>IFERROR(VLOOKUP($A529,'XI-MARKS-DB'!$A$1:$BY$184,41),"")</f>
        <v/>
      </c>
      <c r="O530" s="46" t="str">
        <f>IFERROR(VLOOKUP($A529,'XI-MARKS-DB'!$A$1:$BY$184,43),"")</f>
        <v/>
      </c>
      <c r="P530" s="46" t="str">
        <f>IFERROR(VLOOKUP($A529,'XI-MARKS-DB'!$A$1:$BY$184,49),"")</f>
        <v/>
      </c>
      <c r="Q530" s="46" t="str">
        <f>IFERROR(VLOOKUP($A529,'XI-MARKS-DB'!$A$1:$BY$184,51),"")</f>
        <v/>
      </c>
      <c r="R530" s="46" t="str">
        <f>IFERROR(VLOOKUP($A529,'XI-MARKS-DB'!$A$1:$BY$184,53),"")</f>
        <v/>
      </c>
      <c r="S530" s="46" t="str">
        <f>IFERROR(IF((VLOOKUP($A529,'XI-MARKS-DB'!$A$1:$BY$184,59))=0,"",VLOOKUP($A529,'XI-MARKS-DB'!$A$1:$BY$184,59)),"")</f>
        <v/>
      </c>
      <c r="T530" s="46" t="str">
        <f>IFERROR(IF((VLOOKUP($A529,'XI-MARKS-DB'!$A$1:$BY$184,61))=0,"",VLOOKUP($A529,'XI-MARKS-DB'!$A$1:$BY$184,61)),"")</f>
        <v/>
      </c>
      <c r="U530" s="46" t="str">
        <f>IFERROR(VLOOKUP($A529,'XI-MARKS-DB'!$A$1:$BY$184,63),"")</f>
        <v/>
      </c>
      <c r="V530" s="103"/>
      <c r="W530" s="103"/>
    </row>
    <row r="531" spans="1:23" x14ac:dyDescent="0.3">
      <c r="A531" s="103" t="str">
        <f>IF(COUNTA('XI-MARKS-DB'!$C$3:$C$277)&gt;A529,A529+1,"")</f>
        <v/>
      </c>
      <c r="B531" s="103" t="str">
        <f>IFERROR(VLOOKUP($A531,'XI-MARKS-DB'!$A$1:$BY$184,3)&amp;" ("&amp;VLOOKUP($A531,'XI-MARKS-DB'!$A$1:$BY$184,2)&amp;")","")</f>
        <v/>
      </c>
      <c r="C531" s="46" t="str">
        <f>IFERROR(VLOOKUP($A531,'XI-MARKS-DB'!$A$1:$BY$184,7),"")</f>
        <v/>
      </c>
      <c r="D531" s="104" t="str">
        <f t="shared" ref="D531" si="526">IF($D532="","",$F$1)</f>
        <v/>
      </c>
      <c r="E531" s="104"/>
      <c r="F531" s="104"/>
      <c r="G531" s="104" t="str">
        <f t="shared" ref="G531" si="527">IF($G532="","",$I$1)</f>
        <v/>
      </c>
      <c r="H531" s="104"/>
      <c r="I531" s="104"/>
      <c r="J531" s="104" t="str">
        <f>IFERROR(VLOOKUP($A531,'XI-MARKS-DB'!$A$1:$BY$184,26),"")</f>
        <v/>
      </c>
      <c r="K531" s="104"/>
      <c r="L531" s="104"/>
      <c r="M531" s="104" t="str">
        <f>IFERROR(VLOOKUP($A531,'XI-MARKS-DB'!$A$1:$BY$184,36),"")</f>
        <v/>
      </c>
      <c r="N531" s="104"/>
      <c r="O531" s="104"/>
      <c r="P531" s="104" t="str">
        <f>IFERROR(VLOOKUP($A531,'XI-MARKS-DB'!$A$1:$BY$184,46),"")</f>
        <v/>
      </c>
      <c r="Q531" s="104"/>
      <c r="R531" s="104"/>
      <c r="S531" s="104" t="str">
        <f>IFERROR(IF((VLOOKUP($A531,'XI-MARKS-DB'!$A$1:$BY$184,56))=0,"",VLOOKUP($A531,'XI-MARKS-DB'!$A$1:$BY$184,56)),"")</f>
        <v/>
      </c>
      <c r="T531" s="104"/>
      <c r="U531" s="104"/>
      <c r="V531" s="103" t="str">
        <f>IFERROR(VLOOKUP($A531,'XI-MARKS-DB'!$A$1:$BY$184,66),"")</f>
        <v/>
      </c>
      <c r="W531" s="103" t="str">
        <f>IFERROR(VLOOKUP($A531,'XI-MARKS-DB'!$A$1:$BY$184,69),"")</f>
        <v/>
      </c>
    </row>
    <row r="532" spans="1:23" x14ac:dyDescent="0.3">
      <c r="A532" s="103"/>
      <c r="B532" s="103"/>
      <c r="C532" s="46" t="str">
        <f>IFERROR(VLOOKUP($A531,'XI-MARKS-DB'!$A$1:$BY$184,4),"")</f>
        <v/>
      </c>
      <c r="D532" s="46" t="str">
        <f>IFERROR(VLOOKUP($A531,'XI-MARKS-DB'!$A$1:$BY$184,10),"")</f>
        <v/>
      </c>
      <c r="E532" s="46" t="str">
        <f>IFERROR(VLOOKUP($A531,'XI-MARKS-DB'!$A$1:$BY$184,12),"")</f>
        <v/>
      </c>
      <c r="F532" s="46" t="str">
        <f>IFERROR(VLOOKUP($A531,'XI-MARKS-DB'!$A$1:$BY$184,14),"")</f>
        <v/>
      </c>
      <c r="G532" s="46" t="str">
        <f>IFERROR(VLOOKUP($A531,'XI-MARKS-DB'!$A$1:$BY$184,19),"")</f>
        <v/>
      </c>
      <c r="H532" s="46" t="str">
        <f>IFERROR(VLOOKUP($A531,'XI-MARKS-DB'!$A$1:$BY$184,21),"")</f>
        <v/>
      </c>
      <c r="I532" s="46" t="str">
        <f>IFERROR(VLOOKUP($A531,'XI-MARKS-DB'!$A$1:$BY$184,23),"")</f>
        <v/>
      </c>
      <c r="J532" s="46" t="str">
        <f>IFERROR(VLOOKUP($A531,'XI-MARKS-DB'!$A$1:$BY$184,29),"")</f>
        <v/>
      </c>
      <c r="K532" s="46" t="str">
        <f>IFERROR(VLOOKUP($A531,'XI-MARKS-DB'!$A$1:$BY$184,31),"")</f>
        <v/>
      </c>
      <c r="L532" s="46" t="str">
        <f>IFERROR(VLOOKUP($A531,'XI-MARKS-DB'!$A$1:$BY$184,33),"")</f>
        <v/>
      </c>
      <c r="M532" s="46" t="str">
        <f>IFERROR(VLOOKUP($A531,'XI-MARKS-DB'!$A$1:$BY$184,39),"")</f>
        <v/>
      </c>
      <c r="N532" s="46" t="str">
        <f>IFERROR(VLOOKUP($A531,'XI-MARKS-DB'!$A$1:$BY$184,41),"")</f>
        <v/>
      </c>
      <c r="O532" s="46" t="str">
        <f>IFERROR(VLOOKUP($A531,'XI-MARKS-DB'!$A$1:$BY$184,43),"")</f>
        <v/>
      </c>
      <c r="P532" s="46" t="str">
        <f>IFERROR(VLOOKUP($A531,'XI-MARKS-DB'!$A$1:$BY$184,49),"")</f>
        <v/>
      </c>
      <c r="Q532" s="46" t="str">
        <f>IFERROR(VLOOKUP($A531,'XI-MARKS-DB'!$A$1:$BY$184,51),"")</f>
        <v/>
      </c>
      <c r="R532" s="46" t="str">
        <f>IFERROR(VLOOKUP($A531,'XI-MARKS-DB'!$A$1:$BY$184,53),"")</f>
        <v/>
      </c>
      <c r="S532" s="46" t="str">
        <f>IFERROR(IF((VLOOKUP($A531,'XI-MARKS-DB'!$A$1:$BY$184,59))=0,"",VLOOKUP($A531,'XI-MARKS-DB'!$A$1:$BY$184,59)),"")</f>
        <v/>
      </c>
      <c r="T532" s="46" t="str">
        <f>IFERROR(IF((VLOOKUP($A531,'XI-MARKS-DB'!$A$1:$BY$184,61))=0,"",VLOOKUP($A531,'XI-MARKS-DB'!$A$1:$BY$184,61)),"")</f>
        <v/>
      </c>
      <c r="U532" s="46" t="str">
        <f>IFERROR(VLOOKUP($A531,'XI-MARKS-DB'!$A$1:$BY$184,63),"")</f>
        <v/>
      </c>
      <c r="V532" s="103"/>
      <c r="W532" s="103"/>
    </row>
    <row r="533" spans="1:23" x14ac:dyDescent="0.3">
      <c r="A533" s="103" t="str">
        <f>IF(COUNTA('XI-MARKS-DB'!$C$3:$C$277)&gt;A531,A531+1,"")</f>
        <v/>
      </c>
      <c r="B533" s="103" t="str">
        <f>IFERROR(VLOOKUP($A533,'XI-MARKS-DB'!$A$1:$BY$184,3)&amp;" ("&amp;VLOOKUP($A533,'XI-MARKS-DB'!$A$1:$BY$184,2)&amp;")","")</f>
        <v/>
      </c>
      <c r="C533" s="46" t="str">
        <f>IFERROR(VLOOKUP($A533,'XI-MARKS-DB'!$A$1:$BY$184,7),"")</f>
        <v/>
      </c>
      <c r="D533" s="104" t="str">
        <f t="shared" ref="D533" si="528">IF($D534="","",$F$1)</f>
        <v/>
      </c>
      <c r="E533" s="104"/>
      <c r="F533" s="104"/>
      <c r="G533" s="104" t="str">
        <f t="shared" ref="G533" si="529">IF($G534="","",$I$1)</f>
        <v/>
      </c>
      <c r="H533" s="104"/>
      <c r="I533" s="104"/>
      <c r="J533" s="104" t="str">
        <f>IFERROR(VLOOKUP($A533,'XI-MARKS-DB'!$A$1:$BY$184,26),"")</f>
        <v/>
      </c>
      <c r="K533" s="104"/>
      <c r="L533" s="104"/>
      <c r="M533" s="104" t="str">
        <f>IFERROR(VLOOKUP($A533,'XI-MARKS-DB'!$A$1:$BY$184,36),"")</f>
        <v/>
      </c>
      <c r="N533" s="104"/>
      <c r="O533" s="104"/>
      <c r="P533" s="104" t="str">
        <f>IFERROR(VLOOKUP($A533,'XI-MARKS-DB'!$A$1:$BY$184,46),"")</f>
        <v/>
      </c>
      <c r="Q533" s="104"/>
      <c r="R533" s="104"/>
      <c r="S533" s="104" t="str">
        <f>IFERROR(IF((VLOOKUP($A533,'XI-MARKS-DB'!$A$1:$BY$184,56))=0,"",VLOOKUP($A533,'XI-MARKS-DB'!$A$1:$BY$184,56)),"")</f>
        <v/>
      </c>
      <c r="T533" s="104"/>
      <c r="U533" s="104"/>
      <c r="V533" s="103" t="str">
        <f>IFERROR(VLOOKUP($A533,'XI-MARKS-DB'!$A$1:$BY$184,66),"")</f>
        <v/>
      </c>
      <c r="W533" s="103" t="str">
        <f>IFERROR(VLOOKUP($A533,'XI-MARKS-DB'!$A$1:$BY$184,69),"")</f>
        <v/>
      </c>
    </row>
    <row r="534" spans="1:23" x14ac:dyDescent="0.3">
      <c r="A534" s="103"/>
      <c r="B534" s="103"/>
      <c r="C534" s="46" t="str">
        <f>IFERROR(VLOOKUP($A533,'XI-MARKS-DB'!$A$1:$BY$184,4),"")</f>
        <v/>
      </c>
      <c r="D534" s="46" t="str">
        <f>IFERROR(VLOOKUP($A533,'XI-MARKS-DB'!$A$1:$BY$184,10),"")</f>
        <v/>
      </c>
      <c r="E534" s="46" t="str">
        <f>IFERROR(VLOOKUP($A533,'XI-MARKS-DB'!$A$1:$BY$184,12),"")</f>
        <v/>
      </c>
      <c r="F534" s="46" t="str">
        <f>IFERROR(VLOOKUP($A533,'XI-MARKS-DB'!$A$1:$BY$184,14),"")</f>
        <v/>
      </c>
      <c r="G534" s="46" t="str">
        <f>IFERROR(VLOOKUP($A533,'XI-MARKS-DB'!$A$1:$BY$184,19),"")</f>
        <v/>
      </c>
      <c r="H534" s="46" t="str">
        <f>IFERROR(VLOOKUP($A533,'XI-MARKS-DB'!$A$1:$BY$184,21),"")</f>
        <v/>
      </c>
      <c r="I534" s="46" t="str">
        <f>IFERROR(VLOOKUP($A533,'XI-MARKS-DB'!$A$1:$BY$184,23),"")</f>
        <v/>
      </c>
      <c r="J534" s="46" t="str">
        <f>IFERROR(VLOOKUP($A533,'XI-MARKS-DB'!$A$1:$BY$184,29),"")</f>
        <v/>
      </c>
      <c r="K534" s="46" t="str">
        <f>IFERROR(VLOOKUP($A533,'XI-MARKS-DB'!$A$1:$BY$184,31),"")</f>
        <v/>
      </c>
      <c r="L534" s="46" t="str">
        <f>IFERROR(VLOOKUP($A533,'XI-MARKS-DB'!$A$1:$BY$184,33),"")</f>
        <v/>
      </c>
      <c r="M534" s="46" t="str">
        <f>IFERROR(VLOOKUP($A533,'XI-MARKS-DB'!$A$1:$BY$184,39),"")</f>
        <v/>
      </c>
      <c r="N534" s="46" t="str">
        <f>IFERROR(VLOOKUP($A533,'XI-MARKS-DB'!$A$1:$BY$184,41),"")</f>
        <v/>
      </c>
      <c r="O534" s="46" t="str">
        <f>IFERROR(VLOOKUP($A533,'XI-MARKS-DB'!$A$1:$BY$184,43),"")</f>
        <v/>
      </c>
      <c r="P534" s="46" t="str">
        <f>IFERROR(VLOOKUP($A533,'XI-MARKS-DB'!$A$1:$BY$184,49),"")</f>
        <v/>
      </c>
      <c r="Q534" s="46" t="str">
        <f>IFERROR(VLOOKUP($A533,'XI-MARKS-DB'!$A$1:$BY$184,51),"")</f>
        <v/>
      </c>
      <c r="R534" s="46" t="str">
        <f>IFERROR(VLOOKUP($A533,'XI-MARKS-DB'!$A$1:$BY$184,53),"")</f>
        <v/>
      </c>
      <c r="S534" s="46" t="str">
        <f>IFERROR(IF((VLOOKUP($A533,'XI-MARKS-DB'!$A$1:$BY$184,59))=0,"",VLOOKUP($A533,'XI-MARKS-DB'!$A$1:$BY$184,59)),"")</f>
        <v/>
      </c>
      <c r="T534" s="46" t="str">
        <f>IFERROR(IF((VLOOKUP($A533,'XI-MARKS-DB'!$A$1:$BY$184,61))=0,"",VLOOKUP($A533,'XI-MARKS-DB'!$A$1:$BY$184,61)),"")</f>
        <v/>
      </c>
      <c r="U534" s="46" t="str">
        <f>IFERROR(VLOOKUP($A533,'XI-MARKS-DB'!$A$1:$BY$184,63),"")</f>
        <v/>
      </c>
      <c r="V534" s="103"/>
      <c r="W534" s="103"/>
    </row>
    <row r="535" spans="1:23" x14ac:dyDescent="0.3">
      <c r="A535" s="103" t="str">
        <f>IF(COUNTA('XI-MARKS-DB'!$C$3:$C$277)&gt;A533,A533+1,"")</f>
        <v/>
      </c>
      <c r="B535" s="103" t="str">
        <f>IFERROR(VLOOKUP($A535,'XI-MARKS-DB'!$A$1:$BY$184,3)&amp;" ("&amp;VLOOKUP($A535,'XI-MARKS-DB'!$A$1:$BY$184,2)&amp;")","")</f>
        <v/>
      </c>
      <c r="C535" s="46" t="str">
        <f>IFERROR(VLOOKUP($A535,'XI-MARKS-DB'!$A$1:$BY$184,7),"")</f>
        <v/>
      </c>
      <c r="D535" s="104" t="str">
        <f t="shared" ref="D535" si="530">IF($D536="","",$F$1)</f>
        <v/>
      </c>
      <c r="E535" s="104"/>
      <c r="F535" s="104"/>
      <c r="G535" s="104" t="str">
        <f t="shared" ref="G535" si="531">IF($G536="","",$I$1)</f>
        <v/>
      </c>
      <c r="H535" s="104"/>
      <c r="I535" s="104"/>
      <c r="J535" s="104" t="str">
        <f>IFERROR(VLOOKUP($A535,'XI-MARKS-DB'!$A$1:$BY$184,26),"")</f>
        <v/>
      </c>
      <c r="K535" s="104"/>
      <c r="L535" s="104"/>
      <c r="M535" s="104" t="str">
        <f>IFERROR(VLOOKUP($A535,'XI-MARKS-DB'!$A$1:$BY$184,36),"")</f>
        <v/>
      </c>
      <c r="N535" s="104"/>
      <c r="O535" s="104"/>
      <c r="P535" s="104" t="str">
        <f>IFERROR(VLOOKUP($A535,'XI-MARKS-DB'!$A$1:$BY$184,46),"")</f>
        <v/>
      </c>
      <c r="Q535" s="104"/>
      <c r="R535" s="104"/>
      <c r="S535" s="104" t="str">
        <f>IFERROR(IF((VLOOKUP($A535,'XI-MARKS-DB'!$A$1:$BY$184,56))=0,"",VLOOKUP($A535,'XI-MARKS-DB'!$A$1:$BY$184,56)),"")</f>
        <v/>
      </c>
      <c r="T535" s="104"/>
      <c r="U535" s="104"/>
      <c r="V535" s="103" t="str">
        <f>IFERROR(VLOOKUP($A535,'XI-MARKS-DB'!$A$1:$BY$184,66),"")</f>
        <v/>
      </c>
      <c r="W535" s="103" t="str">
        <f>IFERROR(VLOOKUP($A535,'XI-MARKS-DB'!$A$1:$BY$184,69),"")</f>
        <v/>
      </c>
    </row>
    <row r="536" spans="1:23" x14ac:dyDescent="0.3">
      <c r="A536" s="103"/>
      <c r="B536" s="103"/>
      <c r="C536" s="46" t="str">
        <f>IFERROR(VLOOKUP($A535,'XI-MARKS-DB'!$A$1:$BY$184,4),"")</f>
        <v/>
      </c>
      <c r="D536" s="46" t="str">
        <f>IFERROR(VLOOKUP($A535,'XI-MARKS-DB'!$A$1:$BY$184,10),"")</f>
        <v/>
      </c>
      <c r="E536" s="46" t="str">
        <f>IFERROR(VLOOKUP($A535,'XI-MARKS-DB'!$A$1:$BY$184,12),"")</f>
        <v/>
      </c>
      <c r="F536" s="46" t="str">
        <f>IFERROR(VLOOKUP($A535,'XI-MARKS-DB'!$A$1:$BY$184,14),"")</f>
        <v/>
      </c>
      <c r="G536" s="46" t="str">
        <f>IFERROR(VLOOKUP($A535,'XI-MARKS-DB'!$A$1:$BY$184,19),"")</f>
        <v/>
      </c>
      <c r="H536" s="46" t="str">
        <f>IFERROR(VLOOKUP($A535,'XI-MARKS-DB'!$A$1:$BY$184,21),"")</f>
        <v/>
      </c>
      <c r="I536" s="46" t="str">
        <f>IFERROR(VLOOKUP($A535,'XI-MARKS-DB'!$A$1:$BY$184,23),"")</f>
        <v/>
      </c>
      <c r="J536" s="46" t="str">
        <f>IFERROR(VLOOKUP($A535,'XI-MARKS-DB'!$A$1:$BY$184,29),"")</f>
        <v/>
      </c>
      <c r="K536" s="46" t="str">
        <f>IFERROR(VLOOKUP($A535,'XI-MARKS-DB'!$A$1:$BY$184,31),"")</f>
        <v/>
      </c>
      <c r="L536" s="46" t="str">
        <f>IFERROR(VLOOKUP($A535,'XI-MARKS-DB'!$A$1:$BY$184,33),"")</f>
        <v/>
      </c>
      <c r="M536" s="46" t="str">
        <f>IFERROR(VLOOKUP($A535,'XI-MARKS-DB'!$A$1:$BY$184,39),"")</f>
        <v/>
      </c>
      <c r="N536" s="46" t="str">
        <f>IFERROR(VLOOKUP($A535,'XI-MARKS-DB'!$A$1:$BY$184,41),"")</f>
        <v/>
      </c>
      <c r="O536" s="46" t="str">
        <f>IFERROR(VLOOKUP($A535,'XI-MARKS-DB'!$A$1:$BY$184,43),"")</f>
        <v/>
      </c>
      <c r="P536" s="46" t="str">
        <f>IFERROR(VLOOKUP($A535,'XI-MARKS-DB'!$A$1:$BY$184,49),"")</f>
        <v/>
      </c>
      <c r="Q536" s="46" t="str">
        <f>IFERROR(VLOOKUP($A535,'XI-MARKS-DB'!$A$1:$BY$184,51),"")</f>
        <v/>
      </c>
      <c r="R536" s="46" t="str">
        <f>IFERROR(VLOOKUP($A535,'XI-MARKS-DB'!$A$1:$BY$184,53),"")</f>
        <v/>
      </c>
      <c r="S536" s="46" t="str">
        <f>IFERROR(IF((VLOOKUP($A535,'XI-MARKS-DB'!$A$1:$BY$184,59))=0,"",VLOOKUP($A535,'XI-MARKS-DB'!$A$1:$BY$184,59)),"")</f>
        <v/>
      </c>
      <c r="T536" s="46" t="str">
        <f>IFERROR(IF((VLOOKUP($A535,'XI-MARKS-DB'!$A$1:$BY$184,61))=0,"",VLOOKUP($A535,'XI-MARKS-DB'!$A$1:$BY$184,61)),"")</f>
        <v/>
      </c>
      <c r="U536" s="46" t="str">
        <f>IFERROR(VLOOKUP($A535,'XI-MARKS-DB'!$A$1:$BY$184,63),"")</f>
        <v/>
      </c>
      <c r="V536" s="103"/>
      <c r="W536" s="103"/>
    </row>
    <row r="537" spans="1:23" x14ac:dyDescent="0.3">
      <c r="A537" s="103" t="str">
        <f>IF(COUNTA('XI-MARKS-DB'!$C$3:$C$277)&gt;A535,A535+1,"")</f>
        <v/>
      </c>
      <c r="B537" s="103" t="str">
        <f>IFERROR(VLOOKUP($A537,'XI-MARKS-DB'!$A$1:$BY$184,3)&amp;" ("&amp;VLOOKUP($A537,'XI-MARKS-DB'!$A$1:$BY$184,2)&amp;")","")</f>
        <v/>
      </c>
      <c r="C537" s="46" t="str">
        <f>IFERROR(VLOOKUP($A537,'XI-MARKS-DB'!$A$1:$BY$184,7),"")</f>
        <v/>
      </c>
      <c r="D537" s="104" t="str">
        <f t="shared" ref="D537" si="532">IF($D538="","",$F$1)</f>
        <v/>
      </c>
      <c r="E537" s="104"/>
      <c r="F537" s="104"/>
      <c r="G537" s="104" t="str">
        <f t="shared" ref="G537" si="533">IF($G538="","",$I$1)</f>
        <v/>
      </c>
      <c r="H537" s="104"/>
      <c r="I537" s="104"/>
      <c r="J537" s="104" t="str">
        <f>IFERROR(VLOOKUP($A537,'XI-MARKS-DB'!$A$1:$BY$184,26),"")</f>
        <v/>
      </c>
      <c r="K537" s="104"/>
      <c r="L537" s="104"/>
      <c r="M537" s="104" t="str">
        <f>IFERROR(VLOOKUP($A537,'XI-MARKS-DB'!$A$1:$BY$184,36),"")</f>
        <v/>
      </c>
      <c r="N537" s="104"/>
      <c r="O537" s="104"/>
      <c r="P537" s="104" t="str">
        <f>IFERROR(VLOOKUP($A537,'XI-MARKS-DB'!$A$1:$BY$184,46),"")</f>
        <v/>
      </c>
      <c r="Q537" s="104"/>
      <c r="R537" s="104"/>
      <c r="S537" s="104" t="str">
        <f>IFERROR(IF((VLOOKUP($A537,'XI-MARKS-DB'!$A$1:$BY$184,56))=0,"",VLOOKUP($A537,'XI-MARKS-DB'!$A$1:$BY$184,56)),"")</f>
        <v/>
      </c>
      <c r="T537" s="104"/>
      <c r="U537" s="104"/>
      <c r="V537" s="103" t="str">
        <f>IFERROR(VLOOKUP($A537,'XI-MARKS-DB'!$A$1:$BY$184,66),"")</f>
        <v/>
      </c>
      <c r="W537" s="103" t="str">
        <f>IFERROR(VLOOKUP($A537,'XI-MARKS-DB'!$A$1:$BY$184,69),"")</f>
        <v/>
      </c>
    </row>
    <row r="538" spans="1:23" x14ac:dyDescent="0.3">
      <c r="A538" s="103"/>
      <c r="B538" s="103"/>
      <c r="C538" s="46" t="str">
        <f>IFERROR(VLOOKUP($A537,'XI-MARKS-DB'!$A$1:$BY$184,4),"")</f>
        <v/>
      </c>
      <c r="D538" s="46" t="str">
        <f>IFERROR(VLOOKUP($A537,'XI-MARKS-DB'!$A$1:$BY$184,10),"")</f>
        <v/>
      </c>
      <c r="E538" s="46" t="str">
        <f>IFERROR(VLOOKUP($A537,'XI-MARKS-DB'!$A$1:$BY$184,12),"")</f>
        <v/>
      </c>
      <c r="F538" s="46" t="str">
        <f>IFERROR(VLOOKUP($A537,'XI-MARKS-DB'!$A$1:$BY$184,14),"")</f>
        <v/>
      </c>
      <c r="G538" s="46" t="str">
        <f>IFERROR(VLOOKUP($A537,'XI-MARKS-DB'!$A$1:$BY$184,19),"")</f>
        <v/>
      </c>
      <c r="H538" s="46" t="str">
        <f>IFERROR(VLOOKUP($A537,'XI-MARKS-DB'!$A$1:$BY$184,21),"")</f>
        <v/>
      </c>
      <c r="I538" s="46" t="str">
        <f>IFERROR(VLOOKUP($A537,'XI-MARKS-DB'!$A$1:$BY$184,23),"")</f>
        <v/>
      </c>
      <c r="J538" s="46" t="str">
        <f>IFERROR(VLOOKUP($A537,'XI-MARKS-DB'!$A$1:$BY$184,29),"")</f>
        <v/>
      </c>
      <c r="K538" s="46" t="str">
        <f>IFERROR(VLOOKUP($A537,'XI-MARKS-DB'!$A$1:$BY$184,31),"")</f>
        <v/>
      </c>
      <c r="L538" s="46" t="str">
        <f>IFERROR(VLOOKUP($A537,'XI-MARKS-DB'!$A$1:$BY$184,33),"")</f>
        <v/>
      </c>
      <c r="M538" s="46" t="str">
        <f>IFERROR(VLOOKUP($A537,'XI-MARKS-DB'!$A$1:$BY$184,39),"")</f>
        <v/>
      </c>
      <c r="N538" s="46" t="str">
        <f>IFERROR(VLOOKUP($A537,'XI-MARKS-DB'!$A$1:$BY$184,41),"")</f>
        <v/>
      </c>
      <c r="O538" s="46" t="str">
        <f>IFERROR(VLOOKUP($A537,'XI-MARKS-DB'!$A$1:$BY$184,43),"")</f>
        <v/>
      </c>
      <c r="P538" s="46" t="str">
        <f>IFERROR(VLOOKUP($A537,'XI-MARKS-DB'!$A$1:$BY$184,49),"")</f>
        <v/>
      </c>
      <c r="Q538" s="46" t="str">
        <f>IFERROR(VLOOKUP($A537,'XI-MARKS-DB'!$A$1:$BY$184,51),"")</f>
        <v/>
      </c>
      <c r="R538" s="46" t="str">
        <f>IFERROR(VLOOKUP($A537,'XI-MARKS-DB'!$A$1:$BY$184,53),"")</f>
        <v/>
      </c>
      <c r="S538" s="46" t="str">
        <f>IFERROR(IF((VLOOKUP($A537,'XI-MARKS-DB'!$A$1:$BY$184,59))=0,"",VLOOKUP($A537,'XI-MARKS-DB'!$A$1:$BY$184,59)),"")</f>
        <v/>
      </c>
      <c r="T538" s="46" t="str">
        <f>IFERROR(IF((VLOOKUP($A537,'XI-MARKS-DB'!$A$1:$BY$184,61))=0,"",VLOOKUP($A537,'XI-MARKS-DB'!$A$1:$BY$184,61)),"")</f>
        <v/>
      </c>
      <c r="U538" s="46" t="str">
        <f>IFERROR(VLOOKUP($A537,'XI-MARKS-DB'!$A$1:$BY$184,63),"")</f>
        <v/>
      </c>
      <c r="V538" s="103"/>
      <c r="W538" s="103"/>
    </row>
    <row r="539" spans="1:23" x14ac:dyDescent="0.3">
      <c r="A539" s="103" t="str">
        <f>IF(COUNTA('XI-MARKS-DB'!$C$3:$C$277)&gt;A537,A537+1,"")</f>
        <v/>
      </c>
      <c r="B539" s="103" t="str">
        <f>IFERROR(VLOOKUP($A539,'XI-MARKS-DB'!$A$1:$BY$184,3)&amp;" ("&amp;VLOOKUP($A539,'XI-MARKS-DB'!$A$1:$BY$184,2)&amp;")","")</f>
        <v/>
      </c>
      <c r="C539" s="46" t="str">
        <f>IFERROR(VLOOKUP($A539,'XI-MARKS-DB'!$A$1:$BY$184,7),"")</f>
        <v/>
      </c>
      <c r="D539" s="104" t="str">
        <f t="shared" ref="D539" si="534">IF($D540="","",$F$1)</f>
        <v/>
      </c>
      <c r="E539" s="104"/>
      <c r="F539" s="104"/>
      <c r="G539" s="104" t="str">
        <f t="shared" ref="G539" si="535">IF($G540="","",$I$1)</f>
        <v/>
      </c>
      <c r="H539" s="104"/>
      <c r="I539" s="104"/>
      <c r="J539" s="104" t="str">
        <f>IFERROR(VLOOKUP($A539,'XI-MARKS-DB'!$A$1:$BY$184,26),"")</f>
        <v/>
      </c>
      <c r="K539" s="104"/>
      <c r="L539" s="104"/>
      <c r="M539" s="104" t="str">
        <f>IFERROR(VLOOKUP($A539,'XI-MARKS-DB'!$A$1:$BY$184,36),"")</f>
        <v/>
      </c>
      <c r="N539" s="104"/>
      <c r="O539" s="104"/>
      <c r="P539" s="104" t="str">
        <f>IFERROR(VLOOKUP($A539,'XI-MARKS-DB'!$A$1:$BY$184,46),"")</f>
        <v/>
      </c>
      <c r="Q539" s="104"/>
      <c r="R539" s="104"/>
      <c r="S539" s="104" t="str">
        <f>IFERROR(IF((VLOOKUP($A539,'XI-MARKS-DB'!$A$1:$BY$184,56))=0,"",VLOOKUP($A539,'XI-MARKS-DB'!$A$1:$BY$184,56)),"")</f>
        <v/>
      </c>
      <c r="T539" s="104"/>
      <c r="U539" s="104"/>
      <c r="V539" s="103" t="str">
        <f>IFERROR(VLOOKUP($A539,'XI-MARKS-DB'!$A$1:$BY$184,66),"")</f>
        <v/>
      </c>
      <c r="W539" s="103" t="str">
        <f>IFERROR(VLOOKUP($A539,'XI-MARKS-DB'!$A$1:$BY$184,69),"")</f>
        <v/>
      </c>
    </row>
    <row r="540" spans="1:23" x14ac:dyDescent="0.3">
      <c r="A540" s="103"/>
      <c r="B540" s="103"/>
      <c r="C540" s="46" t="str">
        <f>IFERROR(VLOOKUP($A539,'XI-MARKS-DB'!$A$1:$BY$184,4),"")</f>
        <v/>
      </c>
      <c r="D540" s="46" t="str">
        <f>IFERROR(VLOOKUP($A539,'XI-MARKS-DB'!$A$1:$BY$184,10),"")</f>
        <v/>
      </c>
      <c r="E540" s="46" t="str">
        <f>IFERROR(VLOOKUP($A539,'XI-MARKS-DB'!$A$1:$BY$184,12),"")</f>
        <v/>
      </c>
      <c r="F540" s="46" t="str">
        <f>IFERROR(VLOOKUP($A539,'XI-MARKS-DB'!$A$1:$BY$184,14),"")</f>
        <v/>
      </c>
      <c r="G540" s="46" t="str">
        <f>IFERROR(VLOOKUP($A539,'XI-MARKS-DB'!$A$1:$BY$184,19),"")</f>
        <v/>
      </c>
      <c r="H540" s="46" t="str">
        <f>IFERROR(VLOOKUP($A539,'XI-MARKS-DB'!$A$1:$BY$184,21),"")</f>
        <v/>
      </c>
      <c r="I540" s="46" t="str">
        <f>IFERROR(VLOOKUP($A539,'XI-MARKS-DB'!$A$1:$BY$184,23),"")</f>
        <v/>
      </c>
      <c r="J540" s="46" t="str">
        <f>IFERROR(VLOOKUP($A539,'XI-MARKS-DB'!$A$1:$BY$184,29),"")</f>
        <v/>
      </c>
      <c r="K540" s="46" t="str">
        <f>IFERROR(VLOOKUP($A539,'XI-MARKS-DB'!$A$1:$BY$184,31),"")</f>
        <v/>
      </c>
      <c r="L540" s="46" t="str">
        <f>IFERROR(VLOOKUP($A539,'XI-MARKS-DB'!$A$1:$BY$184,33),"")</f>
        <v/>
      </c>
      <c r="M540" s="46" t="str">
        <f>IFERROR(VLOOKUP($A539,'XI-MARKS-DB'!$A$1:$BY$184,39),"")</f>
        <v/>
      </c>
      <c r="N540" s="46" t="str">
        <f>IFERROR(VLOOKUP($A539,'XI-MARKS-DB'!$A$1:$BY$184,41),"")</f>
        <v/>
      </c>
      <c r="O540" s="46" t="str">
        <f>IFERROR(VLOOKUP($A539,'XI-MARKS-DB'!$A$1:$BY$184,43),"")</f>
        <v/>
      </c>
      <c r="P540" s="46" t="str">
        <f>IFERROR(VLOOKUP($A539,'XI-MARKS-DB'!$A$1:$BY$184,49),"")</f>
        <v/>
      </c>
      <c r="Q540" s="46" t="str">
        <f>IFERROR(VLOOKUP($A539,'XI-MARKS-DB'!$A$1:$BY$184,51),"")</f>
        <v/>
      </c>
      <c r="R540" s="46" t="str">
        <f>IFERROR(VLOOKUP($A539,'XI-MARKS-DB'!$A$1:$BY$184,53),"")</f>
        <v/>
      </c>
      <c r="S540" s="46" t="str">
        <f>IFERROR(IF((VLOOKUP($A539,'XI-MARKS-DB'!$A$1:$BY$184,59))=0,"",VLOOKUP($A539,'XI-MARKS-DB'!$A$1:$BY$184,59)),"")</f>
        <v/>
      </c>
      <c r="T540" s="46" t="str">
        <f>IFERROR(IF((VLOOKUP($A539,'XI-MARKS-DB'!$A$1:$BY$184,61))=0,"",VLOOKUP($A539,'XI-MARKS-DB'!$A$1:$BY$184,61)),"")</f>
        <v/>
      </c>
      <c r="U540" s="46" t="str">
        <f>IFERROR(VLOOKUP($A539,'XI-MARKS-DB'!$A$1:$BY$184,63),"")</f>
        <v/>
      </c>
      <c r="V540" s="103"/>
      <c r="W540" s="103"/>
    </row>
    <row r="541" spans="1:23" x14ac:dyDescent="0.3">
      <c r="A541" s="103" t="str">
        <f>IF(COUNTA('XI-MARKS-DB'!$C$3:$C$277)&gt;A539,A539+1,"")</f>
        <v/>
      </c>
      <c r="B541" s="103" t="str">
        <f>IFERROR(VLOOKUP($A541,'XI-MARKS-DB'!$A$1:$BY$184,3)&amp;" ("&amp;VLOOKUP($A541,'XI-MARKS-DB'!$A$1:$BY$184,2)&amp;")","")</f>
        <v/>
      </c>
      <c r="C541" s="46" t="str">
        <f>IFERROR(VLOOKUP($A541,'XI-MARKS-DB'!$A$1:$BY$184,7),"")</f>
        <v/>
      </c>
      <c r="D541" s="104" t="str">
        <f t="shared" ref="D541" si="536">IF($D542="","",$F$1)</f>
        <v/>
      </c>
      <c r="E541" s="104"/>
      <c r="F541" s="104"/>
      <c r="G541" s="104" t="str">
        <f t="shared" ref="G541" si="537">IF($G542="","",$I$1)</f>
        <v/>
      </c>
      <c r="H541" s="104"/>
      <c r="I541" s="104"/>
      <c r="J541" s="104" t="str">
        <f>IFERROR(VLOOKUP($A541,'XI-MARKS-DB'!$A$1:$BY$184,26),"")</f>
        <v/>
      </c>
      <c r="K541" s="104"/>
      <c r="L541" s="104"/>
      <c r="M541" s="104" t="str">
        <f>IFERROR(VLOOKUP($A541,'XI-MARKS-DB'!$A$1:$BY$184,36),"")</f>
        <v/>
      </c>
      <c r="N541" s="104"/>
      <c r="O541" s="104"/>
      <c r="P541" s="104" t="str">
        <f>IFERROR(VLOOKUP($A541,'XI-MARKS-DB'!$A$1:$BY$184,46),"")</f>
        <v/>
      </c>
      <c r="Q541" s="104"/>
      <c r="R541" s="104"/>
      <c r="S541" s="104" t="str">
        <f>IFERROR(IF((VLOOKUP($A541,'XI-MARKS-DB'!$A$1:$BY$184,56))=0,"",VLOOKUP($A541,'XI-MARKS-DB'!$A$1:$BY$184,56)),"")</f>
        <v/>
      </c>
      <c r="T541" s="104"/>
      <c r="U541" s="104"/>
      <c r="V541" s="103" t="str">
        <f>IFERROR(VLOOKUP($A541,'XI-MARKS-DB'!$A$1:$BY$184,66),"")</f>
        <v/>
      </c>
      <c r="W541" s="103" t="str">
        <f>IFERROR(VLOOKUP($A541,'XI-MARKS-DB'!$A$1:$BY$184,69),"")</f>
        <v/>
      </c>
    </row>
    <row r="542" spans="1:23" x14ac:dyDescent="0.3">
      <c r="A542" s="103"/>
      <c r="B542" s="103"/>
      <c r="C542" s="46" t="str">
        <f>IFERROR(VLOOKUP($A541,'XI-MARKS-DB'!$A$1:$BY$184,4),"")</f>
        <v/>
      </c>
      <c r="D542" s="46" t="str">
        <f>IFERROR(VLOOKUP($A541,'XI-MARKS-DB'!$A$1:$BY$184,10),"")</f>
        <v/>
      </c>
      <c r="E542" s="46" t="str">
        <f>IFERROR(VLOOKUP($A541,'XI-MARKS-DB'!$A$1:$BY$184,12),"")</f>
        <v/>
      </c>
      <c r="F542" s="46" t="str">
        <f>IFERROR(VLOOKUP($A541,'XI-MARKS-DB'!$A$1:$BY$184,14),"")</f>
        <v/>
      </c>
      <c r="G542" s="46" t="str">
        <f>IFERROR(VLOOKUP($A541,'XI-MARKS-DB'!$A$1:$BY$184,19),"")</f>
        <v/>
      </c>
      <c r="H542" s="46" t="str">
        <f>IFERROR(VLOOKUP($A541,'XI-MARKS-DB'!$A$1:$BY$184,21),"")</f>
        <v/>
      </c>
      <c r="I542" s="46" t="str">
        <f>IFERROR(VLOOKUP($A541,'XI-MARKS-DB'!$A$1:$BY$184,23),"")</f>
        <v/>
      </c>
      <c r="J542" s="46" t="str">
        <f>IFERROR(VLOOKUP($A541,'XI-MARKS-DB'!$A$1:$BY$184,29),"")</f>
        <v/>
      </c>
      <c r="K542" s="46" t="str">
        <f>IFERROR(VLOOKUP($A541,'XI-MARKS-DB'!$A$1:$BY$184,31),"")</f>
        <v/>
      </c>
      <c r="L542" s="46" t="str">
        <f>IFERROR(VLOOKUP($A541,'XI-MARKS-DB'!$A$1:$BY$184,33),"")</f>
        <v/>
      </c>
      <c r="M542" s="46" t="str">
        <f>IFERROR(VLOOKUP($A541,'XI-MARKS-DB'!$A$1:$BY$184,39),"")</f>
        <v/>
      </c>
      <c r="N542" s="46" t="str">
        <f>IFERROR(VLOOKUP($A541,'XI-MARKS-DB'!$A$1:$BY$184,41),"")</f>
        <v/>
      </c>
      <c r="O542" s="46" t="str">
        <f>IFERROR(VLOOKUP($A541,'XI-MARKS-DB'!$A$1:$BY$184,43),"")</f>
        <v/>
      </c>
      <c r="P542" s="46" t="str">
        <f>IFERROR(VLOOKUP($A541,'XI-MARKS-DB'!$A$1:$BY$184,49),"")</f>
        <v/>
      </c>
      <c r="Q542" s="46" t="str">
        <f>IFERROR(VLOOKUP($A541,'XI-MARKS-DB'!$A$1:$BY$184,51),"")</f>
        <v/>
      </c>
      <c r="R542" s="46" t="str">
        <f>IFERROR(VLOOKUP($A541,'XI-MARKS-DB'!$A$1:$BY$184,53),"")</f>
        <v/>
      </c>
      <c r="S542" s="46" t="str">
        <f>IFERROR(IF((VLOOKUP($A541,'XI-MARKS-DB'!$A$1:$BY$184,59))=0,"",VLOOKUP($A541,'XI-MARKS-DB'!$A$1:$BY$184,59)),"")</f>
        <v/>
      </c>
      <c r="T542" s="46" t="str">
        <f>IFERROR(IF((VLOOKUP($A541,'XI-MARKS-DB'!$A$1:$BY$184,61))=0,"",VLOOKUP($A541,'XI-MARKS-DB'!$A$1:$BY$184,61)),"")</f>
        <v/>
      </c>
      <c r="U542" s="46" t="str">
        <f>IFERROR(VLOOKUP($A541,'XI-MARKS-DB'!$A$1:$BY$184,63),"")</f>
        <v/>
      </c>
      <c r="V542" s="103"/>
      <c r="W542" s="103"/>
    </row>
    <row r="543" spans="1:23" x14ac:dyDescent="0.3">
      <c r="A543" s="103" t="str">
        <f>IF(COUNTA('XI-MARKS-DB'!$C$3:$C$277)&gt;A541,A541+1,"")</f>
        <v/>
      </c>
      <c r="B543" s="103" t="str">
        <f>IFERROR(VLOOKUP($A543,'XI-MARKS-DB'!$A$1:$BY$184,3)&amp;" ("&amp;VLOOKUP($A543,'XI-MARKS-DB'!$A$1:$BY$184,2)&amp;")","")</f>
        <v/>
      </c>
      <c r="C543" s="46" t="str">
        <f>IFERROR(VLOOKUP($A543,'XI-MARKS-DB'!$A$1:$BY$184,7),"")</f>
        <v/>
      </c>
      <c r="D543" s="104" t="str">
        <f t="shared" ref="D543" si="538">IF($D544="","",$F$1)</f>
        <v/>
      </c>
      <c r="E543" s="104"/>
      <c r="F543" s="104"/>
      <c r="G543" s="104" t="str">
        <f t="shared" ref="G543" si="539">IF($G544="","",$I$1)</f>
        <v/>
      </c>
      <c r="H543" s="104"/>
      <c r="I543" s="104"/>
      <c r="J543" s="104" t="str">
        <f>IFERROR(VLOOKUP($A543,'XI-MARKS-DB'!$A$1:$BY$184,26),"")</f>
        <v/>
      </c>
      <c r="K543" s="104"/>
      <c r="L543" s="104"/>
      <c r="M543" s="104" t="str">
        <f>IFERROR(VLOOKUP($A543,'XI-MARKS-DB'!$A$1:$BY$184,36),"")</f>
        <v/>
      </c>
      <c r="N543" s="104"/>
      <c r="O543" s="104"/>
      <c r="P543" s="104" t="str">
        <f>IFERROR(VLOOKUP($A543,'XI-MARKS-DB'!$A$1:$BY$184,46),"")</f>
        <v/>
      </c>
      <c r="Q543" s="104"/>
      <c r="R543" s="104"/>
      <c r="S543" s="104" t="str">
        <f>IFERROR(IF((VLOOKUP($A543,'XI-MARKS-DB'!$A$1:$BY$184,56))=0,"",VLOOKUP($A543,'XI-MARKS-DB'!$A$1:$BY$184,56)),"")</f>
        <v/>
      </c>
      <c r="T543" s="104"/>
      <c r="U543" s="104"/>
      <c r="V543" s="103" t="str">
        <f>IFERROR(VLOOKUP($A543,'XI-MARKS-DB'!$A$1:$BY$184,66),"")</f>
        <v/>
      </c>
      <c r="W543" s="103" t="str">
        <f>IFERROR(VLOOKUP($A543,'XI-MARKS-DB'!$A$1:$BY$184,69),"")</f>
        <v/>
      </c>
    </row>
    <row r="544" spans="1:23" x14ac:dyDescent="0.3">
      <c r="A544" s="103"/>
      <c r="B544" s="103"/>
      <c r="C544" s="46" t="str">
        <f>IFERROR(VLOOKUP($A543,'XI-MARKS-DB'!$A$1:$BY$184,4),"")</f>
        <v/>
      </c>
      <c r="D544" s="46" t="str">
        <f>IFERROR(VLOOKUP($A543,'XI-MARKS-DB'!$A$1:$BY$184,10),"")</f>
        <v/>
      </c>
      <c r="E544" s="46" t="str">
        <f>IFERROR(VLOOKUP($A543,'XI-MARKS-DB'!$A$1:$BY$184,12),"")</f>
        <v/>
      </c>
      <c r="F544" s="46" t="str">
        <f>IFERROR(VLOOKUP($A543,'XI-MARKS-DB'!$A$1:$BY$184,14),"")</f>
        <v/>
      </c>
      <c r="G544" s="46" t="str">
        <f>IFERROR(VLOOKUP($A543,'XI-MARKS-DB'!$A$1:$BY$184,19),"")</f>
        <v/>
      </c>
      <c r="H544" s="46" t="str">
        <f>IFERROR(VLOOKUP($A543,'XI-MARKS-DB'!$A$1:$BY$184,21),"")</f>
        <v/>
      </c>
      <c r="I544" s="46" t="str">
        <f>IFERROR(VLOOKUP($A543,'XI-MARKS-DB'!$A$1:$BY$184,23),"")</f>
        <v/>
      </c>
      <c r="J544" s="46" t="str">
        <f>IFERROR(VLOOKUP($A543,'XI-MARKS-DB'!$A$1:$BY$184,29),"")</f>
        <v/>
      </c>
      <c r="K544" s="46" t="str">
        <f>IFERROR(VLOOKUP($A543,'XI-MARKS-DB'!$A$1:$BY$184,31),"")</f>
        <v/>
      </c>
      <c r="L544" s="46" t="str">
        <f>IFERROR(VLOOKUP($A543,'XI-MARKS-DB'!$A$1:$BY$184,33),"")</f>
        <v/>
      </c>
      <c r="M544" s="46" t="str">
        <f>IFERROR(VLOOKUP($A543,'XI-MARKS-DB'!$A$1:$BY$184,39),"")</f>
        <v/>
      </c>
      <c r="N544" s="46" t="str">
        <f>IFERROR(VLOOKUP($A543,'XI-MARKS-DB'!$A$1:$BY$184,41),"")</f>
        <v/>
      </c>
      <c r="O544" s="46" t="str">
        <f>IFERROR(VLOOKUP($A543,'XI-MARKS-DB'!$A$1:$BY$184,43),"")</f>
        <v/>
      </c>
      <c r="P544" s="46" t="str">
        <f>IFERROR(VLOOKUP($A543,'XI-MARKS-DB'!$A$1:$BY$184,49),"")</f>
        <v/>
      </c>
      <c r="Q544" s="46" t="str">
        <f>IFERROR(VLOOKUP($A543,'XI-MARKS-DB'!$A$1:$BY$184,51),"")</f>
        <v/>
      </c>
      <c r="R544" s="46" t="str">
        <f>IFERROR(VLOOKUP($A543,'XI-MARKS-DB'!$A$1:$BY$184,53),"")</f>
        <v/>
      </c>
      <c r="S544" s="46" t="str">
        <f>IFERROR(IF((VLOOKUP($A543,'XI-MARKS-DB'!$A$1:$BY$184,59))=0,"",VLOOKUP($A543,'XI-MARKS-DB'!$A$1:$BY$184,59)),"")</f>
        <v/>
      </c>
      <c r="T544" s="46" t="str">
        <f>IFERROR(IF((VLOOKUP($A543,'XI-MARKS-DB'!$A$1:$BY$184,61))=0,"",VLOOKUP($A543,'XI-MARKS-DB'!$A$1:$BY$184,61)),"")</f>
        <v/>
      </c>
      <c r="U544" s="46" t="str">
        <f>IFERROR(VLOOKUP($A543,'XI-MARKS-DB'!$A$1:$BY$184,63),"")</f>
        <v/>
      </c>
      <c r="V544" s="103"/>
      <c r="W544" s="103"/>
    </row>
    <row r="545" spans="1:23" x14ac:dyDescent="0.3">
      <c r="A545" s="103" t="str">
        <f>IF(COUNTA('XI-MARKS-DB'!$C$3:$C$277)&gt;A543,A543+1,"")</f>
        <v/>
      </c>
      <c r="B545" s="103" t="str">
        <f>IFERROR(VLOOKUP($A545,'XI-MARKS-DB'!$A$1:$BY$184,3)&amp;" ("&amp;VLOOKUP($A545,'XI-MARKS-DB'!$A$1:$BY$184,2)&amp;")","")</f>
        <v/>
      </c>
      <c r="C545" s="46" t="str">
        <f>IFERROR(VLOOKUP($A545,'XI-MARKS-DB'!$A$1:$BY$184,7),"")</f>
        <v/>
      </c>
      <c r="D545" s="104" t="str">
        <f t="shared" ref="D545" si="540">IF($D546="","",$F$1)</f>
        <v/>
      </c>
      <c r="E545" s="104"/>
      <c r="F545" s="104"/>
      <c r="G545" s="104" t="str">
        <f t="shared" ref="G545" si="541">IF($G546="","",$I$1)</f>
        <v/>
      </c>
      <c r="H545" s="104"/>
      <c r="I545" s="104"/>
      <c r="J545" s="104" t="str">
        <f>IFERROR(VLOOKUP($A545,'XI-MARKS-DB'!$A$1:$BY$184,26),"")</f>
        <v/>
      </c>
      <c r="K545" s="104"/>
      <c r="L545" s="104"/>
      <c r="M545" s="104" t="str">
        <f>IFERROR(VLOOKUP($A545,'XI-MARKS-DB'!$A$1:$BY$184,36),"")</f>
        <v/>
      </c>
      <c r="N545" s="104"/>
      <c r="O545" s="104"/>
      <c r="P545" s="104" t="str">
        <f>IFERROR(VLOOKUP($A545,'XI-MARKS-DB'!$A$1:$BY$184,46),"")</f>
        <v/>
      </c>
      <c r="Q545" s="104"/>
      <c r="R545" s="104"/>
      <c r="S545" s="104" t="str">
        <f>IFERROR(IF((VLOOKUP($A545,'XI-MARKS-DB'!$A$1:$BY$184,56))=0,"",VLOOKUP($A545,'XI-MARKS-DB'!$A$1:$BY$184,56)),"")</f>
        <v/>
      </c>
      <c r="T545" s="104"/>
      <c r="U545" s="104"/>
      <c r="V545" s="103" t="str">
        <f>IFERROR(VLOOKUP($A545,'XI-MARKS-DB'!$A$1:$BY$184,66),"")</f>
        <v/>
      </c>
      <c r="W545" s="103" t="str">
        <f>IFERROR(VLOOKUP($A545,'XI-MARKS-DB'!$A$1:$BY$184,69),"")</f>
        <v/>
      </c>
    </row>
    <row r="546" spans="1:23" x14ac:dyDescent="0.3">
      <c r="A546" s="103"/>
      <c r="B546" s="103"/>
      <c r="C546" s="46" t="str">
        <f>IFERROR(VLOOKUP($A545,'XI-MARKS-DB'!$A$1:$BY$184,4),"")</f>
        <v/>
      </c>
      <c r="D546" s="46" t="str">
        <f>IFERROR(VLOOKUP($A545,'XI-MARKS-DB'!$A$1:$BY$184,10),"")</f>
        <v/>
      </c>
      <c r="E546" s="46" t="str">
        <f>IFERROR(VLOOKUP($A545,'XI-MARKS-DB'!$A$1:$BY$184,12),"")</f>
        <v/>
      </c>
      <c r="F546" s="46" t="str">
        <f>IFERROR(VLOOKUP($A545,'XI-MARKS-DB'!$A$1:$BY$184,14),"")</f>
        <v/>
      </c>
      <c r="G546" s="46" t="str">
        <f>IFERROR(VLOOKUP($A545,'XI-MARKS-DB'!$A$1:$BY$184,19),"")</f>
        <v/>
      </c>
      <c r="H546" s="46" t="str">
        <f>IFERROR(VLOOKUP($A545,'XI-MARKS-DB'!$A$1:$BY$184,21),"")</f>
        <v/>
      </c>
      <c r="I546" s="46" t="str">
        <f>IFERROR(VLOOKUP($A545,'XI-MARKS-DB'!$A$1:$BY$184,23),"")</f>
        <v/>
      </c>
      <c r="J546" s="46" t="str">
        <f>IFERROR(VLOOKUP($A545,'XI-MARKS-DB'!$A$1:$BY$184,29),"")</f>
        <v/>
      </c>
      <c r="K546" s="46" t="str">
        <f>IFERROR(VLOOKUP($A545,'XI-MARKS-DB'!$A$1:$BY$184,31),"")</f>
        <v/>
      </c>
      <c r="L546" s="46" t="str">
        <f>IFERROR(VLOOKUP($A545,'XI-MARKS-DB'!$A$1:$BY$184,33),"")</f>
        <v/>
      </c>
      <c r="M546" s="46" t="str">
        <f>IFERROR(VLOOKUP($A545,'XI-MARKS-DB'!$A$1:$BY$184,39),"")</f>
        <v/>
      </c>
      <c r="N546" s="46" t="str">
        <f>IFERROR(VLOOKUP($A545,'XI-MARKS-DB'!$A$1:$BY$184,41),"")</f>
        <v/>
      </c>
      <c r="O546" s="46" t="str">
        <f>IFERROR(VLOOKUP($A545,'XI-MARKS-DB'!$A$1:$BY$184,43),"")</f>
        <v/>
      </c>
      <c r="P546" s="46" t="str">
        <f>IFERROR(VLOOKUP($A545,'XI-MARKS-DB'!$A$1:$BY$184,49),"")</f>
        <v/>
      </c>
      <c r="Q546" s="46" t="str">
        <f>IFERROR(VLOOKUP($A545,'XI-MARKS-DB'!$A$1:$BY$184,51),"")</f>
        <v/>
      </c>
      <c r="R546" s="46" t="str">
        <f>IFERROR(VLOOKUP($A545,'XI-MARKS-DB'!$A$1:$BY$184,53),"")</f>
        <v/>
      </c>
      <c r="S546" s="46" t="str">
        <f>IFERROR(IF((VLOOKUP($A545,'XI-MARKS-DB'!$A$1:$BY$184,59))=0,"",VLOOKUP($A545,'XI-MARKS-DB'!$A$1:$BY$184,59)),"")</f>
        <v/>
      </c>
      <c r="T546" s="46" t="str">
        <f>IFERROR(IF((VLOOKUP($A545,'XI-MARKS-DB'!$A$1:$BY$184,61))=0,"",VLOOKUP($A545,'XI-MARKS-DB'!$A$1:$BY$184,61)),"")</f>
        <v/>
      </c>
      <c r="U546" s="46" t="str">
        <f>IFERROR(VLOOKUP($A545,'XI-MARKS-DB'!$A$1:$BY$184,63),"")</f>
        <v/>
      </c>
      <c r="V546" s="103"/>
      <c r="W546" s="103"/>
    </row>
    <row r="547" spans="1:23" x14ac:dyDescent="0.3">
      <c r="A547" s="103" t="str">
        <f>IF(COUNTA('XI-MARKS-DB'!$C$3:$C$277)&gt;A545,A545+1,"")</f>
        <v/>
      </c>
      <c r="B547" s="103" t="str">
        <f>IFERROR(VLOOKUP($A547,'XI-MARKS-DB'!$A$1:$BY$184,3)&amp;" ("&amp;VLOOKUP($A547,'XI-MARKS-DB'!$A$1:$BY$184,2)&amp;")","")</f>
        <v/>
      </c>
      <c r="C547" s="46" t="str">
        <f>IFERROR(VLOOKUP($A547,'XI-MARKS-DB'!$A$1:$BY$184,7),"")</f>
        <v/>
      </c>
      <c r="D547" s="104" t="str">
        <f t="shared" ref="D547" si="542">IF($D548="","",$F$1)</f>
        <v/>
      </c>
      <c r="E547" s="104"/>
      <c r="F547" s="104"/>
      <c r="G547" s="104" t="str">
        <f t="shared" ref="G547" si="543">IF($G548="","",$I$1)</f>
        <v/>
      </c>
      <c r="H547" s="104"/>
      <c r="I547" s="104"/>
      <c r="J547" s="104" t="str">
        <f>IFERROR(VLOOKUP($A547,'XI-MARKS-DB'!$A$1:$BY$184,26),"")</f>
        <v/>
      </c>
      <c r="K547" s="104"/>
      <c r="L547" s="104"/>
      <c r="M547" s="104" t="str">
        <f>IFERROR(VLOOKUP($A547,'XI-MARKS-DB'!$A$1:$BY$184,36),"")</f>
        <v/>
      </c>
      <c r="N547" s="104"/>
      <c r="O547" s="104"/>
      <c r="P547" s="104" t="str">
        <f>IFERROR(VLOOKUP($A547,'XI-MARKS-DB'!$A$1:$BY$184,46),"")</f>
        <v/>
      </c>
      <c r="Q547" s="104"/>
      <c r="R547" s="104"/>
      <c r="S547" s="104" t="str">
        <f>IFERROR(IF((VLOOKUP($A547,'XI-MARKS-DB'!$A$1:$BY$184,56))=0,"",VLOOKUP($A547,'XI-MARKS-DB'!$A$1:$BY$184,56)),"")</f>
        <v/>
      </c>
      <c r="T547" s="104"/>
      <c r="U547" s="104"/>
      <c r="V547" s="103" t="str">
        <f>IFERROR(VLOOKUP($A547,'XI-MARKS-DB'!$A$1:$BY$184,66),"")</f>
        <v/>
      </c>
      <c r="W547" s="103" t="str">
        <f>IFERROR(VLOOKUP($A547,'XI-MARKS-DB'!$A$1:$BY$184,69),"")</f>
        <v/>
      </c>
    </row>
    <row r="548" spans="1:23" x14ac:dyDescent="0.3">
      <c r="A548" s="103"/>
      <c r="B548" s="103"/>
      <c r="C548" s="46" t="str">
        <f>IFERROR(VLOOKUP($A547,'XI-MARKS-DB'!$A$1:$BY$184,4),"")</f>
        <v/>
      </c>
      <c r="D548" s="46" t="str">
        <f>IFERROR(VLOOKUP($A547,'XI-MARKS-DB'!$A$1:$BY$184,10),"")</f>
        <v/>
      </c>
      <c r="E548" s="46" t="str">
        <f>IFERROR(VLOOKUP($A547,'XI-MARKS-DB'!$A$1:$BY$184,12),"")</f>
        <v/>
      </c>
      <c r="F548" s="46" t="str">
        <f>IFERROR(VLOOKUP($A547,'XI-MARKS-DB'!$A$1:$BY$184,14),"")</f>
        <v/>
      </c>
      <c r="G548" s="46" t="str">
        <f>IFERROR(VLOOKUP($A547,'XI-MARKS-DB'!$A$1:$BY$184,19),"")</f>
        <v/>
      </c>
      <c r="H548" s="46" t="str">
        <f>IFERROR(VLOOKUP($A547,'XI-MARKS-DB'!$A$1:$BY$184,21),"")</f>
        <v/>
      </c>
      <c r="I548" s="46" t="str">
        <f>IFERROR(VLOOKUP($A547,'XI-MARKS-DB'!$A$1:$BY$184,23),"")</f>
        <v/>
      </c>
      <c r="J548" s="46" t="str">
        <f>IFERROR(VLOOKUP($A547,'XI-MARKS-DB'!$A$1:$BY$184,29),"")</f>
        <v/>
      </c>
      <c r="K548" s="46" t="str">
        <f>IFERROR(VLOOKUP($A547,'XI-MARKS-DB'!$A$1:$BY$184,31),"")</f>
        <v/>
      </c>
      <c r="L548" s="46" t="str">
        <f>IFERROR(VLOOKUP($A547,'XI-MARKS-DB'!$A$1:$BY$184,33),"")</f>
        <v/>
      </c>
      <c r="M548" s="46" t="str">
        <f>IFERROR(VLOOKUP($A547,'XI-MARKS-DB'!$A$1:$BY$184,39),"")</f>
        <v/>
      </c>
      <c r="N548" s="46" t="str">
        <f>IFERROR(VLOOKUP($A547,'XI-MARKS-DB'!$A$1:$BY$184,41),"")</f>
        <v/>
      </c>
      <c r="O548" s="46" t="str">
        <f>IFERROR(VLOOKUP($A547,'XI-MARKS-DB'!$A$1:$BY$184,43),"")</f>
        <v/>
      </c>
      <c r="P548" s="46" t="str">
        <f>IFERROR(VLOOKUP($A547,'XI-MARKS-DB'!$A$1:$BY$184,49),"")</f>
        <v/>
      </c>
      <c r="Q548" s="46" t="str">
        <f>IFERROR(VLOOKUP($A547,'XI-MARKS-DB'!$A$1:$BY$184,51),"")</f>
        <v/>
      </c>
      <c r="R548" s="46" t="str">
        <f>IFERROR(VLOOKUP($A547,'XI-MARKS-DB'!$A$1:$BY$184,53),"")</f>
        <v/>
      </c>
      <c r="S548" s="46" t="str">
        <f>IFERROR(IF((VLOOKUP($A547,'XI-MARKS-DB'!$A$1:$BY$184,59))=0,"",VLOOKUP($A547,'XI-MARKS-DB'!$A$1:$BY$184,59)),"")</f>
        <v/>
      </c>
      <c r="T548" s="46" t="str">
        <f>IFERROR(IF((VLOOKUP($A547,'XI-MARKS-DB'!$A$1:$BY$184,61))=0,"",VLOOKUP($A547,'XI-MARKS-DB'!$A$1:$BY$184,61)),"")</f>
        <v/>
      </c>
      <c r="U548" s="46" t="str">
        <f>IFERROR(VLOOKUP($A547,'XI-MARKS-DB'!$A$1:$BY$184,63),"")</f>
        <v/>
      </c>
      <c r="V548" s="103"/>
      <c r="W548" s="103"/>
    </row>
    <row r="549" spans="1:23" x14ac:dyDescent="0.3">
      <c r="A549" s="103" t="str">
        <f>IF(COUNTA('XI-MARKS-DB'!$C$3:$C$277)&gt;A547,A547+1,"")</f>
        <v/>
      </c>
      <c r="B549" s="103" t="str">
        <f>IFERROR(VLOOKUP($A549,'XI-MARKS-DB'!$A$1:$BY$184,3)&amp;" ("&amp;VLOOKUP($A549,'XI-MARKS-DB'!$A$1:$BY$184,2)&amp;")","")</f>
        <v/>
      </c>
      <c r="C549" s="46" t="str">
        <f>IFERROR(VLOOKUP($A549,'XI-MARKS-DB'!$A$1:$BY$184,7),"")</f>
        <v/>
      </c>
      <c r="D549" s="104" t="str">
        <f t="shared" ref="D549" si="544">IF($D550="","",$F$1)</f>
        <v/>
      </c>
      <c r="E549" s="104"/>
      <c r="F549" s="104"/>
      <c r="G549" s="104" t="str">
        <f t="shared" ref="G549" si="545">IF($G550="","",$I$1)</f>
        <v/>
      </c>
      <c r="H549" s="104"/>
      <c r="I549" s="104"/>
      <c r="J549" s="104" t="str">
        <f>IFERROR(VLOOKUP($A549,'XI-MARKS-DB'!$A$1:$BY$184,26),"")</f>
        <v/>
      </c>
      <c r="K549" s="104"/>
      <c r="L549" s="104"/>
      <c r="M549" s="104" t="str">
        <f>IFERROR(VLOOKUP($A549,'XI-MARKS-DB'!$A$1:$BY$184,36),"")</f>
        <v/>
      </c>
      <c r="N549" s="104"/>
      <c r="O549" s="104"/>
      <c r="P549" s="104" t="str">
        <f>IFERROR(VLOOKUP($A549,'XI-MARKS-DB'!$A$1:$BY$184,46),"")</f>
        <v/>
      </c>
      <c r="Q549" s="104"/>
      <c r="R549" s="104"/>
      <c r="S549" s="104" t="str">
        <f>IFERROR(IF((VLOOKUP($A549,'XI-MARKS-DB'!$A$1:$BY$184,56))=0,"",VLOOKUP($A549,'XI-MARKS-DB'!$A$1:$BY$184,56)),"")</f>
        <v/>
      </c>
      <c r="T549" s="104"/>
      <c r="U549" s="104"/>
      <c r="V549" s="103" t="str">
        <f>IFERROR(VLOOKUP($A549,'XI-MARKS-DB'!$A$1:$BY$184,66),"")</f>
        <v/>
      </c>
      <c r="W549" s="103" t="str">
        <f>IFERROR(VLOOKUP($A549,'XI-MARKS-DB'!$A$1:$BY$184,69),"")</f>
        <v/>
      </c>
    </row>
    <row r="550" spans="1:23" x14ac:dyDescent="0.3">
      <c r="A550" s="103"/>
      <c r="B550" s="103"/>
      <c r="C550" s="46" t="str">
        <f>IFERROR(VLOOKUP($A549,'XI-MARKS-DB'!$A$1:$BY$184,4),"")</f>
        <v/>
      </c>
      <c r="D550" s="46" t="str">
        <f>IFERROR(VLOOKUP($A549,'XI-MARKS-DB'!$A$1:$BY$184,10),"")</f>
        <v/>
      </c>
      <c r="E550" s="46" t="str">
        <f>IFERROR(VLOOKUP($A549,'XI-MARKS-DB'!$A$1:$BY$184,12),"")</f>
        <v/>
      </c>
      <c r="F550" s="46" t="str">
        <f>IFERROR(VLOOKUP($A549,'XI-MARKS-DB'!$A$1:$BY$184,14),"")</f>
        <v/>
      </c>
      <c r="G550" s="46" t="str">
        <f>IFERROR(VLOOKUP($A549,'XI-MARKS-DB'!$A$1:$BY$184,19),"")</f>
        <v/>
      </c>
      <c r="H550" s="46" t="str">
        <f>IFERROR(VLOOKUP($A549,'XI-MARKS-DB'!$A$1:$BY$184,21),"")</f>
        <v/>
      </c>
      <c r="I550" s="46" t="str">
        <f>IFERROR(VLOOKUP($A549,'XI-MARKS-DB'!$A$1:$BY$184,23),"")</f>
        <v/>
      </c>
      <c r="J550" s="46" t="str">
        <f>IFERROR(VLOOKUP($A549,'XI-MARKS-DB'!$A$1:$BY$184,29),"")</f>
        <v/>
      </c>
      <c r="K550" s="46" t="str">
        <f>IFERROR(VLOOKUP($A549,'XI-MARKS-DB'!$A$1:$BY$184,31),"")</f>
        <v/>
      </c>
      <c r="L550" s="46" t="str">
        <f>IFERROR(VLOOKUP($A549,'XI-MARKS-DB'!$A$1:$BY$184,33),"")</f>
        <v/>
      </c>
      <c r="M550" s="46" t="str">
        <f>IFERROR(VLOOKUP($A549,'XI-MARKS-DB'!$A$1:$BY$184,39),"")</f>
        <v/>
      </c>
      <c r="N550" s="46" t="str">
        <f>IFERROR(VLOOKUP($A549,'XI-MARKS-DB'!$A$1:$BY$184,41),"")</f>
        <v/>
      </c>
      <c r="O550" s="46" t="str">
        <f>IFERROR(VLOOKUP($A549,'XI-MARKS-DB'!$A$1:$BY$184,43),"")</f>
        <v/>
      </c>
      <c r="P550" s="46" t="str">
        <f>IFERROR(VLOOKUP($A549,'XI-MARKS-DB'!$A$1:$BY$184,49),"")</f>
        <v/>
      </c>
      <c r="Q550" s="46" t="str">
        <f>IFERROR(VLOOKUP($A549,'XI-MARKS-DB'!$A$1:$BY$184,51),"")</f>
        <v/>
      </c>
      <c r="R550" s="46" t="str">
        <f>IFERROR(VLOOKUP($A549,'XI-MARKS-DB'!$A$1:$BY$184,53),"")</f>
        <v/>
      </c>
      <c r="S550" s="46" t="str">
        <f>IFERROR(IF((VLOOKUP($A549,'XI-MARKS-DB'!$A$1:$BY$184,59))=0,"",VLOOKUP($A549,'XI-MARKS-DB'!$A$1:$BY$184,59)),"")</f>
        <v/>
      </c>
      <c r="T550" s="46" t="str">
        <f>IFERROR(IF((VLOOKUP($A549,'XI-MARKS-DB'!$A$1:$BY$184,61))=0,"",VLOOKUP($A549,'XI-MARKS-DB'!$A$1:$BY$184,61)),"")</f>
        <v/>
      </c>
      <c r="U550" s="46" t="str">
        <f>IFERROR(VLOOKUP($A549,'XI-MARKS-DB'!$A$1:$BY$184,63),"")</f>
        <v/>
      </c>
      <c r="V550" s="103"/>
      <c r="W550" s="103"/>
    </row>
    <row r="551" spans="1:23" x14ac:dyDescent="0.3">
      <c r="A551" s="103" t="str">
        <f>IF(COUNTA('XI-MARKS-DB'!$C$3:$C$277)&gt;A549,A549+1,"")</f>
        <v/>
      </c>
      <c r="B551" s="103" t="str">
        <f>IFERROR(VLOOKUP($A551,'XI-MARKS-DB'!$A$1:$BY$184,3)&amp;" ("&amp;VLOOKUP($A551,'XI-MARKS-DB'!$A$1:$BY$184,2)&amp;")","")</f>
        <v/>
      </c>
      <c r="C551" s="46" t="str">
        <f>IFERROR(VLOOKUP($A551,'XI-MARKS-DB'!$A$1:$BY$184,7),"")</f>
        <v/>
      </c>
      <c r="D551" s="104" t="str">
        <f t="shared" ref="D551" si="546">IF($D552="","",$F$1)</f>
        <v/>
      </c>
      <c r="E551" s="104"/>
      <c r="F551" s="104"/>
      <c r="G551" s="104" t="str">
        <f t="shared" ref="G551" si="547">IF($G552="","",$I$1)</f>
        <v/>
      </c>
      <c r="H551" s="104"/>
      <c r="I551" s="104"/>
      <c r="J551" s="104" t="str">
        <f>IFERROR(VLOOKUP($A551,'XI-MARKS-DB'!$A$1:$BY$184,26),"")</f>
        <v/>
      </c>
      <c r="K551" s="104"/>
      <c r="L551" s="104"/>
      <c r="M551" s="104" t="str">
        <f>IFERROR(VLOOKUP($A551,'XI-MARKS-DB'!$A$1:$BY$184,36),"")</f>
        <v/>
      </c>
      <c r="N551" s="104"/>
      <c r="O551" s="104"/>
      <c r="P551" s="104" t="str">
        <f>IFERROR(VLOOKUP($A551,'XI-MARKS-DB'!$A$1:$BY$184,46),"")</f>
        <v/>
      </c>
      <c r="Q551" s="104"/>
      <c r="R551" s="104"/>
      <c r="S551" s="104" t="str">
        <f>IFERROR(IF((VLOOKUP($A551,'XI-MARKS-DB'!$A$1:$BY$184,56))=0,"",VLOOKUP($A551,'XI-MARKS-DB'!$A$1:$BY$184,56)),"")</f>
        <v/>
      </c>
      <c r="T551" s="104"/>
      <c r="U551" s="104"/>
      <c r="V551" s="103" t="str">
        <f>IFERROR(VLOOKUP($A551,'XI-MARKS-DB'!$A$1:$BY$184,66),"")</f>
        <v/>
      </c>
      <c r="W551" s="103" t="str">
        <f>IFERROR(VLOOKUP($A551,'XI-MARKS-DB'!$A$1:$BY$184,69),"")</f>
        <v/>
      </c>
    </row>
    <row r="552" spans="1:23" x14ac:dyDescent="0.3">
      <c r="A552" s="103"/>
      <c r="B552" s="103"/>
      <c r="C552" s="46" t="str">
        <f>IFERROR(VLOOKUP($A551,'XI-MARKS-DB'!$A$1:$BY$184,4),"")</f>
        <v/>
      </c>
      <c r="D552" s="46" t="str">
        <f>IFERROR(VLOOKUP($A551,'XI-MARKS-DB'!$A$1:$BY$184,10),"")</f>
        <v/>
      </c>
      <c r="E552" s="46" t="str">
        <f>IFERROR(VLOOKUP($A551,'XI-MARKS-DB'!$A$1:$BY$184,12),"")</f>
        <v/>
      </c>
      <c r="F552" s="46" t="str">
        <f>IFERROR(VLOOKUP($A551,'XI-MARKS-DB'!$A$1:$BY$184,14),"")</f>
        <v/>
      </c>
      <c r="G552" s="46" t="str">
        <f>IFERROR(VLOOKUP($A551,'XI-MARKS-DB'!$A$1:$BY$184,19),"")</f>
        <v/>
      </c>
      <c r="H552" s="46" t="str">
        <f>IFERROR(VLOOKUP($A551,'XI-MARKS-DB'!$A$1:$BY$184,21),"")</f>
        <v/>
      </c>
      <c r="I552" s="46" t="str">
        <f>IFERROR(VLOOKUP($A551,'XI-MARKS-DB'!$A$1:$BY$184,23),"")</f>
        <v/>
      </c>
      <c r="J552" s="46" t="str">
        <f>IFERROR(VLOOKUP($A551,'XI-MARKS-DB'!$A$1:$BY$184,29),"")</f>
        <v/>
      </c>
      <c r="K552" s="46" t="str">
        <f>IFERROR(VLOOKUP($A551,'XI-MARKS-DB'!$A$1:$BY$184,31),"")</f>
        <v/>
      </c>
      <c r="L552" s="46" t="str">
        <f>IFERROR(VLOOKUP($A551,'XI-MARKS-DB'!$A$1:$BY$184,33),"")</f>
        <v/>
      </c>
      <c r="M552" s="46" t="str">
        <f>IFERROR(VLOOKUP($A551,'XI-MARKS-DB'!$A$1:$BY$184,39),"")</f>
        <v/>
      </c>
      <c r="N552" s="46" t="str">
        <f>IFERROR(VLOOKUP($A551,'XI-MARKS-DB'!$A$1:$BY$184,41),"")</f>
        <v/>
      </c>
      <c r="O552" s="46" t="str">
        <f>IFERROR(VLOOKUP($A551,'XI-MARKS-DB'!$A$1:$BY$184,43),"")</f>
        <v/>
      </c>
      <c r="P552" s="46" t="str">
        <f>IFERROR(VLOOKUP($A551,'XI-MARKS-DB'!$A$1:$BY$184,49),"")</f>
        <v/>
      </c>
      <c r="Q552" s="46" t="str">
        <f>IFERROR(VLOOKUP($A551,'XI-MARKS-DB'!$A$1:$BY$184,51),"")</f>
        <v/>
      </c>
      <c r="R552" s="46" t="str">
        <f>IFERROR(VLOOKUP($A551,'XI-MARKS-DB'!$A$1:$BY$184,53),"")</f>
        <v/>
      </c>
      <c r="S552" s="46" t="str">
        <f>IFERROR(IF((VLOOKUP($A551,'XI-MARKS-DB'!$A$1:$BY$184,59))=0,"",VLOOKUP($A551,'XI-MARKS-DB'!$A$1:$BY$184,59)),"")</f>
        <v/>
      </c>
      <c r="T552" s="46" t="str">
        <f>IFERROR(IF((VLOOKUP($A551,'XI-MARKS-DB'!$A$1:$BY$184,61))=0,"",VLOOKUP($A551,'XI-MARKS-DB'!$A$1:$BY$184,61)),"")</f>
        <v/>
      </c>
      <c r="U552" s="46" t="str">
        <f>IFERROR(VLOOKUP($A551,'XI-MARKS-DB'!$A$1:$BY$184,63),"")</f>
        <v/>
      </c>
      <c r="V552" s="103"/>
      <c r="W552" s="103"/>
    </row>
  </sheetData>
  <sheetProtection algorithmName="SHA-512" hashValue="xkQ3FecNNArrT8fqz1UA7SHW+krOKpetCD1guKFJKpObm1lLo4JUgk9yTm6ktFqz7ugMjDbF2iGlMd7E7R0ZsA==" saltValue="kv504SQ5PehQTWBSrXFc2g==" spinCount="100000" sheet="1" objects="1" scenarios="1"/>
  <mergeCells count="2760">
    <mergeCell ref="D551:F551"/>
    <mergeCell ref="G551:I551"/>
    <mergeCell ref="J551:L551"/>
    <mergeCell ref="M551:O551"/>
    <mergeCell ref="P551:R551"/>
    <mergeCell ref="S551:U551"/>
    <mergeCell ref="D549:F549"/>
    <mergeCell ref="G549:I549"/>
    <mergeCell ref="J549:L549"/>
    <mergeCell ref="M549:O549"/>
    <mergeCell ref="P549:R549"/>
    <mergeCell ref="S549:U549"/>
    <mergeCell ref="D547:F547"/>
    <mergeCell ref="G547:I547"/>
    <mergeCell ref="J547:L547"/>
    <mergeCell ref="M547:O547"/>
    <mergeCell ref="P547:R547"/>
    <mergeCell ref="S547:U547"/>
    <mergeCell ref="D545:F545"/>
    <mergeCell ref="G545:I545"/>
    <mergeCell ref="J545:L545"/>
    <mergeCell ref="M545:O545"/>
    <mergeCell ref="P545:R545"/>
    <mergeCell ref="S545:U545"/>
    <mergeCell ref="D543:F543"/>
    <mergeCell ref="G543:I543"/>
    <mergeCell ref="J543:L543"/>
    <mergeCell ref="M543:O543"/>
    <mergeCell ref="P543:R543"/>
    <mergeCell ref="S543:U543"/>
    <mergeCell ref="D541:F541"/>
    <mergeCell ref="G541:I541"/>
    <mergeCell ref="J541:L541"/>
    <mergeCell ref="M541:O541"/>
    <mergeCell ref="P541:R541"/>
    <mergeCell ref="S541:U541"/>
    <mergeCell ref="D539:F539"/>
    <mergeCell ref="G539:I539"/>
    <mergeCell ref="J539:L539"/>
    <mergeCell ref="M539:O539"/>
    <mergeCell ref="P539:R539"/>
    <mergeCell ref="S539:U539"/>
    <mergeCell ref="D537:F537"/>
    <mergeCell ref="G537:I537"/>
    <mergeCell ref="J537:L537"/>
    <mergeCell ref="M537:O537"/>
    <mergeCell ref="P537:R537"/>
    <mergeCell ref="S537:U537"/>
    <mergeCell ref="D535:F535"/>
    <mergeCell ref="G535:I535"/>
    <mergeCell ref="J535:L535"/>
    <mergeCell ref="M535:O535"/>
    <mergeCell ref="P535:R535"/>
    <mergeCell ref="S535:U535"/>
    <mergeCell ref="D533:F533"/>
    <mergeCell ref="G533:I533"/>
    <mergeCell ref="J533:L533"/>
    <mergeCell ref="M533:O533"/>
    <mergeCell ref="P533:R533"/>
    <mergeCell ref="S533:U533"/>
    <mergeCell ref="D531:F531"/>
    <mergeCell ref="G531:I531"/>
    <mergeCell ref="J531:L531"/>
    <mergeCell ref="M531:O531"/>
    <mergeCell ref="P531:R531"/>
    <mergeCell ref="S531:U531"/>
    <mergeCell ref="D529:F529"/>
    <mergeCell ref="G529:I529"/>
    <mergeCell ref="J529:L529"/>
    <mergeCell ref="M529:O529"/>
    <mergeCell ref="P529:R529"/>
    <mergeCell ref="S529:U529"/>
    <mergeCell ref="D527:F527"/>
    <mergeCell ref="G527:I527"/>
    <mergeCell ref="J527:L527"/>
    <mergeCell ref="M527:O527"/>
    <mergeCell ref="P527:R527"/>
    <mergeCell ref="S527:U527"/>
    <mergeCell ref="D525:F525"/>
    <mergeCell ref="G525:I525"/>
    <mergeCell ref="J525:L525"/>
    <mergeCell ref="M525:O525"/>
    <mergeCell ref="P525:R525"/>
    <mergeCell ref="S525:U525"/>
    <mergeCell ref="D523:F523"/>
    <mergeCell ref="G523:I523"/>
    <mergeCell ref="J523:L523"/>
    <mergeCell ref="M523:O523"/>
    <mergeCell ref="P523:R523"/>
    <mergeCell ref="S523:U523"/>
    <mergeCell ref="D521:F521"/>
    <mergeCell ref="G521:I521"/>
    <mergeCell ref="J521:L521"/>
    <mergeCell ref="M521:O521"/>
    <mergeCell ref="P521:R521"/>
    <mergeCell ref="S521:U521"/>
    <mergeCell ref="D519:F519"/>
    <mergeCell ref="G519:I519"/>
    <mergeCell ref="J519:L519"/>
    <mergeCell ref="M519:O519"/>
    <mergeCell ref="P519:R519"/>
    <mergeCell ref="S519:U519"/>
    <mergeCell ref="D517:F517"/>
    <mergeCell ref="G517:I517"/>
    <mergeCell ref="J517:L517"/>
    <mergeCell ref="M517:O517"/>
    <mergeCell ref="P517:R517"/>
    <mergeCell ref="S517:U517"/>
    <mergeCell ref="D515:F515"/>
    <mergeCell ref="G515:I515"/>
    <mergeCell ref="J515:L515"/>
    <mergeCell ref="M515:O515"/>
    <mergeCell ref="P515:R515"/>
    <mergeCell ref="S515:U515"/>
    <mergeCell ref="D513:F513"/>
    <mergeCell ref="G513:I513"/>
    <mergeCell ref="J513:L513"/>
    <mergeCell ref="M513:O513"/>
    <mergeCell ref="P513:R513"/>
    <mergeCell ref="S513:U513"/>
    <mergeCell ref="D511:F511"/>
    <mergeCell ref="G511:I511"/>
    <mergeCell ref="J511:L511"/>
    <mergeCell ref="M511:O511"/>
    <mergeCell ref="P511:R511"/>
    <mergeCell ref="S511:U511"/>
    <mergeCell ref="D509:F509"/>
    <mergeCell ref="G509:I509"/>
    <mergeCell ref="J509:L509"/>
    <mergeCell ref="M509:O509"/>
    <mergeCell ref="P509:R509"/>
    <mergeCell ref="S509:U509"/>
    <mergeCell ref="D507:F507"/>
    <mergeCell ref="G507:I507"/>
    <mergeCell ref="J507:L507"/>
    <mergeCell ref="M507:O507"/>
    <mergeCell ref="P507:R507"/>
    <mergeCell ref="S507:U507"/>
    <mergeCell ref="D505:F505"/>
    <mergeCell ref="G505:I505"/>
    <mergeCell ref="J505:L505"/>
    <mergeCell ref="M505:O505"/>
    <mergeCell ref="P505:R505"/>
    <mergeCell ref="S505:U505"/>
    <mergeCell ref="D503:F503"/>
    <mergeCell ref="G503:I503"/>
    <mergeCell ref="J503:L503"/>
    <mergeCell ref="M503:O503"/>
    <mergeCell ref="P503:R503"/>
    <mergeCell ref="S503:U503"/>
    <mergeCell ref="D501:F501"/>
    <mergeCell ref="G501:I501"/>
    <mergeCell ref="J501:L501"/>
    <mergeCell ref="M501:O501"/>
    <mergeCell ref="P501:R501"/>
    <mergeCell ref="S501:U501"/>
    <mergeCell ref="D499:F499"/>
    <mergeCell ref="G499:I499"/>
    <mergeCell ref="J499:L499"/>
    <mergeCell ref="M499:O499"/>
    <mergeCell ref="P499:R499"/>
    <mergeCell ref="S499:U499"/>
    <mergeCell ref="D497:F497"/>
    <mergeCell ref="G497:I497"/>
    <mergeCell ref="J497:L497"/>
    <mergeCell ref="M497:O497"/>
    <mergeCell ref="P497:R497"/>
    <mergeCell ref="S497:U497"/>
    <mergeCell ref="D495:F495"/>
    <mergeCell ref="G495:I495"/>
    <mergeCell ref="J495:L495"/>
    <mergeCell ref="M495:O495"/>
    <mergeCell ref="P495:R495"/>
    <mergeCell ref="S495:U495"/>
    <mergeCell ref="D493:F493"/>
    <mergeCell ref="G493:I493"/>
    <mergeCell ref="J493:L493"/>
    <mergeCell ref="M493:O493"/>
    <mergeCell ref="P493:R493"/>
    <mergeCell ref="S493:U493"/>
    <mergeCell ref="D491:F491"/>
    <mergeCell ref="G491:I491"/>
    <mergeCell ref="J491:L491"/>
    <mergeCell ref="M491:O491"/>
    <mergeCell ref="P491:R491"/>
    <mergeCell ref="S491:U491"/>
    <mergeCell ref="D489:F489"/>
    <mergeCell ref="G489:I489"/>
    <mergeCell ref="J489:L489"/>
    <mergeCell ref="M489:O489"/>
    <mergeCell ref="P489:R489"/>
    <mergeCell ref="S489:U489"/>
    <mergeCell ref="D487:F487"/>
    <mergeCell ref="G487:I487"/>
    <mergeCell ref="J487:L487"/>
    <mergeCell ref="M487:O487"/>
    <mergeCell ref="P487:R487"/>
    <mergeCell ref="S487:U487"/>
    <mergeCell ref="D485:F485"/>
    <mergeCell ref="G485:I485"/>
    <mergeCell ref="J485:L485"/>
    <mergeCell ref="M485:O485"/>
    <mergeCell ref="P485:R485"/>
    <mergeCell ref="S485:U485"/>
    <mergeCell ref="D483:F483"/>
    <mergeCell ref="G483:I483"/>
    <mergeCell ref="J483:L483"/>
    <mergeCell ref="M483:O483"/>
    <mergeCell ref="P483:R483"/>
    <mergeCell ref="S483:U483"/>
    <mergeCell ref="D481:F481"/>
    <mergeCell ref="G481:I481"/>
    <mergeCell ref="J481:L481"/>
    <mergeCell ref="M481:O481"/>
    <mergeCell ref="P481:R481"/>
    <mergeCell ref="S481:U481"/>
    <mergeCell ref="D479:F479"/>
    <mergeCell ref="G479:I479"/>
    <mergeCell ref="J479:L479"/>
    <mergeCell ref="M479:O479"/>
    <mergeCell ref="P479:R479"/>
    <mergeCell ref="S479:U479"/>
    <mergeCell ref="D477:F477"/>
    <mergeCell ref="G477:I477"/>
    <mergeCell ref="J477:L477"/>
    <mergeCell ref="M477:O477"/>
    <mergeCell ref="P477:R477"/>
    <mergeCell ref="S477:U477"/>
    <mergeCell ref="D475:F475"/>
    <mergeCell ref="G475:I475"/>
    <mergeCell ref="J475:L475"/>
    <mergeCell ref="M475:O475"/>
    <mergeCell ref="P475:R475"/>
    <mergeCell ref="S475:U475"/>
    <mergeCell ref="D473:F473"/>
    <mergeCell ref="G473:I473"/>
    <mergeCell ref="J473:L473"/>
    <mergeCell ref="M473:O473"/>
    <mergeCell ref="P473:R473"/>
    <mergeCell ref="S473:U473"/>
    <mergeCell ref="D471:F471"/>
    <mergeCell ref="G471:I471"/>
    <mergeCell ref="J471:L471"/>
    <mergeCell ref="M471:O471"/>
    <mergeCell ref="P471:R471"/>
    <mergeCell ref="S471:U471"/>
    <mergeCell ref="D469:F469"/>
    <mergeCell ref="G469:I469"/>
    <mergeCell ref="J469:L469"/>
    <mergeCell ref="M469:O469"/>
    <mergeCell ref="P469:R469"/>
    <mergeCell ref="S469:U469"/>
    <mergeCell ref="D467:F467"/>
    <mergeCell ref="G467:I467"/>
    <mergeCell ref="J467:L467"/>
    <mergeCell ref="M467:O467"/>
    <mergeCell ref="P467:R467"/>
    <mergeCell ref="S467:U467"/>
    <mergeCell ref="D465:F465"/>
    <mergeCell ref="G465:I465"/>
    <mergeCell ref="J465:L465"/>
    <mergeCell ref="M465:O465"/>
    <mergeCell ref="P465:R465"/>
    <mergeCell ref="S465:U465"/>
    <mergeCell ref="D463:F463"/>
    <mergeCell ref="G463:I463"/>
    <mergeCell ref="J463:L463"/>
    <mergeCell ref="M463:O463"/>
    <mergeCell ref="P463:R463"/>
    <mergeCell ref="S463:U463"/>
    <mergeCell ref="D461:F461"/>
    <mergeCell ref="G461:I461"/>
    <mergeCell ref="J461:L461"/>
    <mergeCell ref="M461:O461"/>
    <mergeCell ref="P461:R461"/>
    <mergeCell ref="S461:U461"/>
    <mergeCell ref="D459:F459"/>
    <mergeCell ref="G459:I459"/>
    <mergeCell ref="J459:L459"/>
    <mergeCell ref="M459:O459"/>
    <mergeCell ref="P459:R459"/>
    <mergeCell ref="S459:U459"/>
    <mergeCell ref="D457:F457"/>
    <mergeCell ref="G457:I457"/>
    <mergeCell ref="J457:L457"/>
    <mergeCell ref="M457:O457"/>
    <mergeCell ref="P457:R457"/>
    <mergeCell ref="S457:U457"/>
    <mergeCell ref="D455:F455"/>
    <mergeCell ref="G455:I455"/>
    <mergeCell ref="J455:L455"/>
    <mergeCell ref="M455:O455"/>
    <mergeCell ref="P455:R455"/>
    <mergeCell ref="S455:U455"/>
    <mergeCell ref="D453:F453"/>
    <mergeCell ref="G453:I453"/>
    <mergeCell ref="J453:L453"/>
    <mergeCell ref="M453:O453"/>
    <mergeCell ref="P453:R453"/>
    <mergeCell ref="S453:U453"/>
    <mergeCell ref="D451:F451"/>
    <mergeCell ref="G451:I451"/>
    <mergeCell ref="J451:L451"/>
    <mergeCell ref="M451:O451"/>
    <mergeCell ref="P451:R451"/>
    <mergeCell ref="S451:U451"/>
    <mergeCell ref="D449:F449"/>
    <mergeCell ref="G449:I449"/>
    <mergeCell ref="J449:L449"/>
    <mergeCell ref="M449:O449"/>
    <mergeCell ref="P449:R449"/>
    <mergeCell ref="S449:U449"/>
    <mergeCell ref="D447:F447"/>
    <mergeCell ref="G447:I447"/>
    <mergeCell ref="J447:L447"/>
    <mergeCell ref="M447:O447"/>
    <mergeCell ref="P447:R447"/>
    <mergeCell ref="S447:U447"/>
    <mergeCell ref="D445:F445"/>
    <mergeCell ref="G445:I445"/>
    <mergeCell ref="J445:L445"/>
    <mergeCell ref="M445:O445"/>
    <mergeCell ref="P445:R445"/>
    <mergeCell ref="S445:U445"/>
    <mergeCell ref="D443:F443"/>
    <mergeCell ref="G443:I443"/>
    <mergeCell ref="J443:L443"/>
    <mergeCell ref="M443:O443"/>
    <mergeCell ref="P443:R443"/>
    <mergeCell ref="S443:U443"/>
    <mergeCell ref="D441:F441"/>
    <mergeCell ref="G441:I441"/>
    <mergeCell ref="J441:L441"/>
    <mergeCell ref="M441:O441"/>
    <mergeCell ref="P441:R441"/>
    <mergeCell ref="S441:U441"/>
    <mergeCell ref="D439:F439"/>
    <mergeCell ref="G439:I439"/>
    <mergeCell ref="J439:L439"/>
    <mergeCell ref="M439:O439"/>
    <mergeCell ref="P439:R439"/>
    <mergeCell ref="S439:U439"/>
    <mergeCell ref="D437:F437"/>
    <mergeCell ref="G437:I437"/>
    <mergeCell ref="J437:L437"/>
    <mergeCell ref="M437:O437"/>
    <mergeCell ref="P437:R437"/>
    <mergeCell ref="S437:U437"/>
    <mergeCell ref="D435:F435"/>
    <mergeCell ref="G435:I435"/>
    <mergeCell ref="J435:L435"/>
    <mergeCell ref="M435:O435"/>
    <mergeCell ref="P435:R435"/>
    <mergeCell ref="S435:U435"/>
    <mergeCell ref="D433:F433"/>
    <mergeCell ref="G433:I433"/>
    <mergeCell ref="J433:L433"/>
    <mergeCell ref="M433:O433"/>
    <mergeCell ref="P433:R433"/>
    <mergeCell ref="S433:U433"/>
    <mergeCell ref="D431:F431"/>
    <mergeCell ref="G431:I431"/>
    <mergeCell ref="J431:L431"/>
    <mergeCell ref="M431:O431"/>
    <mergeCell ref="P431:R431"/>
    <mergeCell ref="S431:U431"/>
    <mergeCell ref="D429:F429"/>
    <mergeCell ref="G429:I429"/>
    <mergeCell ref="J429:L429"/>
    <mergeCell ref="M429:O429"/>
    <mergeCell ref="P429:R429"/>
    <mergeCell ref="S429:U429"/>
    <mergeCell ref="D427:F427"/>
    <mergeCell ref="G427:I427"/>
    <mergeCell ref="J427:L427"/>
    <mergeCell ref="M427:O427"/>
    <mergeCell ref="P427:R427"/>
    <mergeCell ref="S427:U427"/>
    <mergeCell ref="D425:F425"/>
    <mergeCell ref="G425:I425"/>
    <mergeCell ref="J425:L425"/>
    <mergeCell ref="M425:O425"/>
    <mergeCell ref="P425:R425"/>
    <mergeCell ref="S425:U425"/>
    <mergeCell ref="D423:F423"/>
    <mergeCell ref="G423:I423"/>
    <mergeCell ref="J423:L423"/>
    <mergeCell ref="M423:O423"/>
    <mergeCell ref="P423:R423"/>
    <mergeCell ref="S423:U423"/>
    <mergeCell ref="D421:F421"/>
    <mergeCell ref="G421:I421"/>
    <mergeCell ref="J421:L421"/>
    <mergeCell ref="M421:O421"/>
    <mergeCell ref="P421:R421"/>
    <mergeCell ref="S421:U421"/>
    <mergeCell ref="D419:F419"/>
    <mergeCell ref="G419:I419"/>
    <mergeCell ref="J419:L419"/>
    <mergeCell ref="M419:O419"/>
    <mergeCell ref="P419:R419"/>
    <mergeCell ref="S419:U419"/>
    <mergeCell ref="D417:F417"/>
    <mergeCell ref="G417:I417"/>
    <mergeCell ref="J417:L417"/>
    <mergeCell ref="M417:O417"/>
    <mergeCell ref="P417:R417"/>
    <mergeCell ref="S417:U417"/>
    <mergeCell ref="D415:F415"/>
    <mergeCell ref="G415:I415"/>
    <mergeCell ref="J415:L415"/>
    <mergeCell ref="M415:O415"/>
    <mergeCell ref="P415:R415"/>
    <mergeCell ref="S415:U415"/>
    <mergeCell ref="D413:F413"/>
    <mergeCell ref="G413:I413"/>
    <mergeCell ref="J413:L413"/>
    <mergeCell ref="M413:O413"/>
    <mergeCell ref="P413:R413"/>
    <mergeCell ref="S413:U413"/>
    <mergeCell ref="D411:F411"/>
    <mergeCell ref="G411:I411"/>
    <mergeCell ref="J411:L411"/>
    <mergeCell ref="M411:O411"/>
    <mergeCell ref="P411:R411"/>
    <mergeCell ref="S411:U411"/>
    <mergeCell ref="D409:F409"/>
    <mergeCell ref="G409:I409"/>
    <mergeCell ref="J409:L409"/>
    <mergeCell ref="M409:O409"/>
    <mergeCell ref="P409:R409"/>
    <mergeCell ref="S409:U409"/>
    <mergeCell ref="D407:F407"/>
    <mergeCell ref="G407:I407"/>
    <mergeCell ref="J407:L407"/>
    <mergeCell ref="M407:O407"/>
    <mergeCell ref="P407:R407"/>
    <mergeCell ref="S407:U407"/>
    <mergeCell ref="D405:F405"/>
    <mergeCell ref="G405:I405"/>
    <mergeCell ref="J405:L405"/>
    <mergeCell ref="M405:O405"/>
    <mergeCell ref="P405:R405"/>
    <mergeCell ref="S405:U405"/>
    <mergeCell ref="D403:F403"/>
    <mergeCell ref="G403:I403"/>
    <mergeCell ref="J403:L403"/>
    <mergeCell ref="M403:O403"/>
    <mergeCell ref="P403:R403"/>
    <mergeCell ref="S403:U403"/>
    <mergeCell ref="D401:F401"/>
    <mergeCell ref="G401:I401"/>
    <mergeCell ref="J401:L401"/>
    <mergeCell ref="M401:O401"/>
    <mergeCell ref="P401:R401"/>
    <mergeCell ref="S401:U401"/>
    <mergeCell ref="D399:F399"/>
    <mergeCell ref="G399:I399"/>
    <mergeCell ref="J399:L399"/>
    <mergeCell ref="M399:O399"/>
    <mergeCell ref="P399:R399"/>
    <mergeCell ref="S399:U399"/>
    <mergeCell ref="D397:F397"/>
    <mergeCell ref="G397:I397"/>
    <mergeCell ref="J397:L397"/>
    <mergeCell ref="M397:O397"/>
    <mergeCell ref="P397:R397"/>
    <mergeCell ref="S397:U397"/>
    <mergeCell ref="D395:F395"/>
    <mergeCell ref="G395:I395"/>
    <mergeCell ref="J395:L395"/>
    <mergeCell ref="M395:O395"/>
    <mergeCell ref="P395:R395"/>
    <mergeCell ref="S395:U395"/>
    <mergeCell ref="D393:F393"/>
    <mergeCell ref="G393:I393"/>
    <mergeCell ref="J393:L393"/>
    <mergeCell ref="M393:O393"/>
    <mergeCell ref="P393:R393"/>
    <mergeCell ref="S393:U393"/>
    <mergeCell ref="D391:F391"/>
    <mergeCell ref="G391:I391"/>
    <mergeCell ref="J391:L391"/>
    <mergeCell ref="M391:O391"/>
    <mergeCell ref="P391:R391"/>
    <mergeCell ref="S391:U391"/>
    <mergeCell ref="D389:F389"/>
    <mergeCell ref="G389:I389"/>
    <mergeCell ref="J389:L389"/>
    <mergeCell ref="M389:O389"/>
    <mergeCell ref="P389:R389"/>
    <mergeCell ref="S389:U389"/>
    <mergeCell ref="D387:F387"/>
    <mergeCell ref="G387:I387"/>
    <mergeCell ref="J387:L387"/>
    <mergeCell ref="M387:O387"/>
    <mergeCell ref="P387:R387"/>
    <mergeCell ref="S387:U387"/>
    <mergeCell ref="D385:F385"/>
    <mergeCell ref="G385:I385"/>
    <mergeCell ref="J385:L385"/>
    <mergeCell ref="M385:O385"/>
    <mergeCell ref="P385:R385"/>
    <mergeCell ref="S385:U385"/>
    <mergeCell ref="D383:F383"/>
    <mergeCell ref="G383:I383"/>
    <mergeCell ref="J383:L383"/>
    <mergeCell ref="M383:O383"/>
    <mergeCell ref="P383:R383"/>
    <mergeCell ref="S383:U383"/>
    <mergeCell ref="D381:F381"/>
    <mergeCell ref="G381:I381"/>
    <mergeCell ref="J381:L381"/>
    <mergeCell ref="M381:O381"/>
    <mergeCell ref="P381:R381"/>
    <mergeCell ref="S381:U381"/>
    <mergeCell ref="D379:F379"/>
    <mergeCell ref="G379:I379"/>
    <mergeCell ref="J379:L379"/>
    <mergeCell ref="M379:O379"/>
    <mergeCell ref="P379:R379"/>
    <mergeCell ref="S379:U379"/>
    <mergeCell ref="D377:F377"/>
    <mergeCell ref="G377:I377"/>
    <mergeCell ref="J377:L377"/>
    <mergeCell ref="M377:O377"/>
    <mergeCell ref="P377:R377"/>
    <mergeCell ref="S377:U377"/>
    <mergeCell ref="D375:F375"/>
    <mergeCell ref="G375:I375"/>
    <mergeCell ref="J375:L375"/>
    <mergeCell ref="M375:O375"/>
    <mergeCell ref="P375:R375"/>
    <mergeCell ref="S375:U375"/>
    <mergeCell ref="D373:F373"/>
    <mergeCell ref="G373:I373"/>
    <mergeCell ref="J373:L373"/>
    <mergeCell ref="M373:O373"/>
    <mergeCell ref="P373:R373"/>
    <mergeCell ref="S373:U373"/>
    <mergeCell ref="D371:F371"/>
    <mergeCell ref="G371:I371"/>
    <mergeCell ref="J371:L371"/>
    <mergeCell ref="M371:O371"/>
    <mergeCell ref="P371:R371"/>
    <mergeCell ref="S371:U371"/>
    <mergeCell ref="D369:F369"/>
    <mergeCell ref="G369:I369"/>
    <mergeCell ref="J369:L369"/>
    <mergeCell ref="M369:O369"/>
    <mergeCell ref="P369:R369"/>
    <mergeCell ref="S369:U369"/>
    <mergeCell ref="D367:F367"/>
    <mergeCell ref="G367:I367"/>
    <mergeCell ref="J367:L367"/>
    <mergeCell ref="M367:O367"/>
    <mergeCell ref="P367:R367"/>
    <mergeCell ref="S367:U367"/>
    <mergeCell ref="D365:F365"/>
    <mergeCell ref="G365:I365"/>
    <mergeCell ref="J365:L365"/>
    <mergeCell ref="M365:O365"/>
    <mergeCell ref="P365:R365"/>
    <mergeCell ref="S365:U365"/>
    <mergeCell ref="D363:F363"/>
    <mergeCell ref="G363:I363"/>
    <mergeCell ref="J363:L363"/>
    <mergeCell ref="M363:O363"/>
    <mergeCell ref="P363:R363"/>
    <mergeCell ref="S363:U363"/>
    <mergeCell ref="D361:F361"/>
    <mergeCell ref="G361:I361"/>
    <mergeCell ref="J361:L361"/>
    <mergeCell ref="M361:O361"/>
    <mergeCell ref="P361:R361"/>
    <mergeCell ref="S361:U361"/>
    <mergeCell ref="D359:F359"/>
    <mergeCell ref="G359:I359"/>
    <mergeCell ref="J359:L359"/>
    <mergeCell ref="M359:O359"/>
    <mergeCell ref="P359:R359"/>
    <mergeCell ref="S359:U359"/>
    <mergeCell ref="D357:F357"/>
    <mergeCell ref="G357:I357"/>
    <mergeCell ref="J357:L357"/>
    <mergeCell ref="M357:O357"/>
    <mergeCell ref="P357:R357"/>
    <mergeCell ref="S357:U357"/>
    <mergeCell ref="D355:F355"/>
    <mergeCell ref="G355:I355"/>
    <mergeCell ref="J355:L355"/>
    <mergeCell ref="M355:O355"/>
    <mergeCell ref="P355:R355"/>
    <mergeCell ref="S355:U355"/>
    <mergeCell ref="D353:F353"/>
    <mergeCell ref="G353:I353"/>
    <mergeCell ref="J353:L353"/>
    <mergeCell ref="M353:O353"/>
    <mergeCell ref="P353:R353"/>
    <mergeCell ref="S353:U353"/>
    <mergeCell ref="D351:F351"/>
    <mergeCell ref="G351:I351"/>
    <mergeCell ref="J351:L351"/>
    <mergeCell ref="M351:O351"/>
    <mergeCell ref="P351:R351"/>
    <mergeCell ref="S351:U351"/>
    <mergeCell ref="D349:F349"/>
    <mergeCell ref="G349:I349"/>
    <mergeCell ref="J349:L349"/>
    <mergeCell ref="M349:O349"/>
    <mergeCell ref="P349:R349"/>
    <mergeCell ref="S349:U349"/>
    <mergeCell ref="D347:F347"/>
    <mergeCell ref="G347:I347"/>
    <mergeCell ref="J347:L347"/>
    <mergeCell ref="M347:O347"/>
    <mergeCell ref="P347:R347"/>
    <mergeCell ref="S347:U347"/>
    <mergeCell ref="D345:F345"/>
    <mergeCell ref="G345:I345"/>
    <mergeCell ref="J345:L345"/>
    <mergeCell ref="M345:O345"/>
    <mergeCell ref="P345:R345"/>
    <mergeCell ref="S345:U345"/>
    <mergeCell ref="D343:F343"/>
    <mergeCell ref="G343:I343"/>
    <mergeCell ref="J343:L343"/>
    <mergeCell ref="M343:O343"/>
    <mergeCell ref="P343:R343"/>
    <mergeCell ref="S343:U343"/>
    <mergeCell ref="D341:F341"/>
    <mergeCell ref="G341:I341"/>
    <mergeCell ref="J341:L341"/>
    <mergeCell ref="M341:O341"/>
    <mergeCell ref="P341:R341"/>
    <mergeCell ref="S341:U341"/>
    <mergeCell ref="D339:F339"/>
    <mergeCell ref="G339:I339"/>
    <mergeCell ref="J339:L339"/>
    <mergeCell ref="M339:O339"/>
    <mergeCell ref="P339:R339"/>
    <mergeCell ref="S339:U339"/>
    <mergeCell ref="D337:F337"/>
    <mergeCell ref="G337:I337"/>
    <mergeCell ref="J337:L337"/>
    <mergeCell ref="M337:O337"/>
    <mergeCell ref="P337:R337"/>
    <mergeCell ref="S337:U337"/>
    <mergeCell ref="D335:F335"/>
    <mergeCell ref="G335:I335"/>
    <mergeCell ref="J335:L335"/>
    <mergeCell ref="M335:O335"/>
    <mergeCell ref="P335:R335"/>
    <mergeCell ref="S335:U335"/>
    <mergeCell ref="D333:F333"/>
    <mergeCell ref="G333:I333"/>
    <mergeCell ref="J333:L333"/>
    <mergeCell ref="M333:O333"/>
    <mergeCell ref="P333:R333"/>
    <mergeCell ref="S333:U333"/>
    <mergeCell ref="D331:F331"/>
    <mergeCell ref="G331:I331"/>
    <mergeCell ref="J331:L331"/>
    <mergeCell ref="M331:O331"/>
    <mergeCell ref="P331:R331"/>
    <mergeCell ref="S331:U331"/>
    <mergeCell ref="D329:F329"/>
    <mergeCell ref="G329:I329"/>
    <mergeCell ref="J329:L329"/>
    <mergeCell ref="M329:O329"/>
    <mergeCell ref="P329:R329"/>
    <mergeCell ref="S329:U329"/>
    <mergeCell ref="D327:F327"/>
    <mergeCell ref="G327:I327"/>
    <mergeCell ref="J327:L327"/>
    <mergeCell ref="M327:O327"/>
    <mergeCell ref="P327:R327"/>
    <mergeCell ref="S327:U327"/>
    <mergeCell ref="D325:F325"/>
    <mergeCell ref="G325:I325"/>
    <mergeCell ref="J325:L325"/>
    <mergeCell ref="M325:O325"/>
    <mergeCell ref="P325:R325"/>
    <mergeCell ref="S325:U325"/>
    <mergeCell ref="D323:F323"/>
    <mergeCell ref="G323:I323"/>
    <mergeCell ref="J323:L323"/>
    <mergeCell ref="M323:O323"/>
    <mergeCell ref="P323:R323"/>
    <mergeCell ref="S323:U323"/>
    <mergeCell ref="D321:F321"/>
    <mergeCell ref="G321:I321"/>
    <mergeCell ref="J321:L321"/>
    <mergeCell ref="M321:O321"/>
    <mergeCell ref="P321:R321"/>
    <mergeCell ref="S321:U321"/>
    <mergeCell ref="D319:F319"/>
    <mergeCell ref="G319:I319"/>
    <mergeCell ref="J319:L319"/>
    <mergeCell ref="M319:O319"/>
    <mergeCell ref="P319:R319"/>
    <mergeCell ref="S319:U319"/>
    <mergeCell ref="D317:F317"/>
    <mergeCell ref="G317:I317"/>
    <mergeCell ref="J317:L317"/>
    <mergeCell ref="M317:O317"/>
    <mergeCell ref="P317:R317"/>
    <mergeCell ref="S317:U317"/>
    <mergeCell ref="D315:F315"/>
    <mergeCell ref="G315:I315"/>
    <mergeCell ref="J315:L315"/>
    <mergeCell ref="M315:O315"/>
    <mergeCell ref="P315:R315"/>
    <mergeCell ref="S315:U315"/>
    <mergeCell ref="D313:F313"/>
    <mergeCell ref="G313:I313"/>
    <mergeCell ref="J313:L313"/>
    <mergeCell ref="M313:O313"/>
    <mergeCell ref="P313:R313"/>
    <mergeCell ref="S313:U313"/>
    <mergeCell ref="D311:F311"/>
    <mergeCell ref="G311:I311"/>
    <mergeCell ref="J311:L311"/>
    <mergeCell ref="M311:O311"/>
    <mergeCell ref="P311:R311"/>
    <mergeCell ref="S311:U311"/>
    <mergeCell ref="D309:F309"/>
    <mergeCell ref="G309:I309"/>
    <mergeCell ref="J309:L309"/>
    <mergeCell ref="M309:O309"/>
    <mergeCell ref="P309:R309"/>
    <mergeCell ref="S309:U309"/>
    <mergeCell ref="D307:F307"/>
    <mergeCell ref="G307:I307"/>
    <mergeCell ref="J307:L307"/>
    <mergeCell ref="M307:O307"/>
    <mergeCell ref="P307:R307"/>
    <mergeCell ref="S307:U307"/>
    <mergeCell ref="D305:F305"/>
    <mergeCell ref="G305:I305"/>
    <mergeCell ref="J305:L305"/>
    <mergeCell ref="M305:O305"/>
    <mergeCell ref="P305:R305"/>
    <mergeCell ref="S305:U305"/>
    <mergeCell ref="D303:F303"/>
    <mergeCell ref="G303:I303"/>
    <mergeCell ref="J303:L303"/>
    <mergeCell ref="M303:O303"/>
    <mergeCell ref="P303:R303"/>
    <mergeCell ref="S303:U303"/>
    <mergeCell ref="D301:F301"/>
    <mergeCell ref="G301:I301"/>
    <mergeCell ref="J301:L301"/>
    <mergeCell ref="M301:O301"/>
    <mergeCell ref="P301:R301"/>
    <mergeCell ref="S301:U301"/>
    <mergeCell ref="D299:F299"/>
    <mergeCell ref="G299:I299"/>
    <mergeCell ref="J299:L299"/>
    <mergeCell ref="M299:O299"/>
    <mergeCell ref="P299:R299"/>
    <mergeCell ref="S299:U299"/>
    <mergeCell ref="D297:F297"/>
    <mergeCell ref="G297:I297"/>
    <mergeCell ref="J297:L297"/>
    <mergeCell ref="M297:O297"/>
    <mergeCell ref="P297:R297"/>
    <mergeCell ref="S297:U297"/>
    <mergeCell ref="D295:F295"/>
    <mergeCell ref="G295:I295"/>
    <mergeCell ref="J295:L295"/>
    <mergeCell ref="M295:O295"/>
    <mergeCell ref="P295:R295"/>
    <mergeCell ref="S295:U295"/>
    <mergeCell ref="D293:F293"/>
    <mergeCell ref="G293:I293"/>
    <mergeCell ref="J293:L293"/>
    <mergeCell ref="M293:O293"/>
    <mergeCell ref="P293:R293"/>
    <mergeCell ref="S293:U293"/>
    <mergeCell ref="D291:F291"/>
    <mergeCell ref="G291:I291"/>
    <mergeCell ref="J291:L291"/>
    <mergeCell ref="M291:O291"/>
    <mergeCell ref="P291:R291"/>
    <mergeCell ref="S291:U291"/>
    <mergeCell ref="D289:F289"/>
    <mergeCell ref="G289:I289"/>
    <mergeCell ref="J289:L289"/>
    <mergeCell ref="M289:O289"/>
    <mergeCell ref="P289:R289"/>
    <mergeCell ref="S289:U289"/>
    <mergeCell ref="D287:F287"/>
    <mergeCell ref="G287:I287"/>
    <mergeCell ref="J287:L287"/>
    <mergeCell ref="M287:O287"/>
    <mergeCell ref="P287:R287"/>
    <mergeCell ref="S287:U287"/>
    <mergeCell ref="D285:F285"/>
    <mergeCell ref="G285:I285"/>
    <mergeCell ref="J285:L285"/>
    <mergeCell ref="M285:O285"/>
    <mergeCell ref="P285:R285"/>
    <mergeCell ref="S285:U285"/>
    <mergeCell ref="D283:F283"/>
    <mergeCell ref="G283:I283"/>
    <mergeCell ref="J283:L283"/>
    <mergeCell ref="M283:O283"/>
    <mergeCell ref="P283:R283"/>
    <mergeCell ref="S283:U283"/>
    <mergeCell ref="D281:F281"/>
    <mergeCell ref="G281:I281"/>
    <mergeCell ref="J281:L281"/>
    <mergeCell ref="M281:O281"/>
    <mergeCell ref="P281:R281"/>
    <mergeCell ref="S281:U281"/>
    <mergeCell ref="D279:F279"/>
    <mergeCell ref="G279:I279"/>
    <mergeCell ref="J279:L279"/>
    <mergeCell ref="M279:O279"/>
    <mergeCell ref="P279:R279"/>
    <mergeCell ref="S279:U279"/>
    <mergeCell ref="D277:F277"/>
    <mergeCell ref="G277:I277"/>
    <mergeCell ref="J277:L277"/>
    <mergeCell ref="M277:O277"/>
    <mergeCell ref="P277:R277"/>
    <mergeCell ref="S277:U277"/>
    <mergeCell ref="D275:F275"/>
    <mergeCell ref="G275:I275"/>
    <mergeCell ref="J275:L275"/>
    <mergeCell ref="M275:O275"/>
    <mergeCell ref="P275:R275"/>
    <mergeCell ref="S275:U275"/>
    <mergeCell ref="D273:F273"/>
    <mergeCell ref="G273:I273"/>
    <mergeCell ref="J273:L273"/>
    <mergeCell ref="M273:O273"/>
    <mergeCell ref="P273:R273"/>
    <mergeCell ref="S273:U273"/>
    <mergeCell ref="D271:F271"/>
    <mergeCell ref="G271:I271"/>
    <mergeCell ref="J271:L271"/>
    <mergeCell ref="M271:O271"/>
    <mergeCell ref="P271:R271"/>
    <mergeCell ref="S271:U271"/>
    <mergeCell ref="D269:F269"/>
    <mergeCell ref="G269:I269"/>
    <mergeCell ref="J269:L269"/>
    <mergeCell ref="M269:O269"/>
    <mergeCell ref="P269:R269"/>
    <mergeCell ref="S269:U269"/>
    <mergeCell ref="D267:F267"/>
    <mergeCell ref="G267:I267"/>
    <mergeCell ref="J267:L267"/>
    <mergeCell ref="M267:O267"/>
    <mergeCell ref="P267:R267"/>
    <mergeCell ref="S267:U267"/>
    <mergeCell ref="D265:F265"/>
    <mergeCell ref="G265:I265"/>
    <mergeCell ref="J265:L265"/>
    <mergeCell ref="M265:O265"/>
    <mergeCell ref="P265:R265"/>
    <mergeCell ref="S265:U265"/>
    <mergeCell ref="D263:F263"/>
    <mergeCell ref="G263:I263"/>
    <mergeCell ref="J263:L263"/>
    <mergeCell ref="M263:O263"/>
    <mergeCell ref="P263:R263"/>
    <mergeCell ref="S263:U263"/>
    <mergeCell ref="D261:F261"/>
    <mergeCell ref="G261:I261"/>
    <mergeCell ref="J261:L261"/>
    <mergeCell ref="M261:O261"/>
    <mergeCell ref="P261:R261"/>
    <mergeCell ref="S261:U261"/>
    <mergeCell ref="D259:F259"/>
    <mergeCell ref="G259:I259"/>
    <mergeCell ref="J259:L259"/>
    <mergeCell ref="M259:O259"/>
    <mergeCell ref="P259:R259"/>
    <mergeCell ref="S259:U259"/>
    <mergeCell ref="D257:F257"/>
    <mergeCell ref="G257:I257"/>
    <mergeCell ref="J257:L257"/>
    <mergeCell ref="M257:O257"/>
    <mergeCell ref="P257:R257"/>
    <mergeCell ref="S257:U257"/>
    <mergeCell ref="D255:F255"/>
    <mergeCell ref="G255:I255"/>
    <mergeCell ref="J255:L255"/>
    <mergeCell ref="M255:O255"/>
    <mergeCell ref="P255:R255"/>
    <mergeCell ref="S255:U255"/>
    <mergeCell ref="D253:F253"/>
    <mergeCell ref="G253:I253"/>
    <mergeCell ref="J253:L253"/>
    <mergeCell ref="M253:O253"/>
    <mergeCell ref="P253:R253"/>
    <mergeCell ref="S253:U253"/>
    <mergeCell ref="D251:F251"/>
    <mergeCell ref="G251:I251"/>
    <mergeCell ref="J251:L251"/>
    <mergeCell ref="M251:O251"/>
    <mergeCell ref="P251:R251"/>
    <mergeCell ref="S251:U251"/>
    <mergeCell ref="D249:F249"/>
    <mergeCell ref="G249:I249"/>
    <mergeCell ref="J249:L249"/>
    <mergeCell ref="M249:O249"/>
    <mergeCell ref="P249:R249"/>
    <mergeCell ref="S249:U249"/>
    <mergeCell ref="D247:F247"/>
    <mergeCell ref="G247:I247"/>
    <mergeCell ref="J247:L247"/>
    <mergeCell ref="M247:O247"/>
    <mergeCell ref="P247:R247"/>
    <mergeCell ref="S247:U247"/>
    <mergeCell ref="D245:F245"/>
    <mergeCell ref="G245:I245"/>
    <mergeCell ref="J245:L245"/>
    <mergeCell ref="M245:O245"/>
    <mergeCell ref="P245:R245"/>
    <mergeCell ref="S245:U245"/>
    <mergeCell ref="D243:F243"/>
    <mergeCell ref="G243:I243"/>
    <mergeCell ref="J243:L243"/>
    <mergeCell ref="M243:O243"/>
    <mergeCell ref="P243:R243"/>
    <mergeCell ref="S243:U243"/>
    <mergeCell ref="D241:F241"/>
    <mergeCell ref="G241:I241"/>
    <mergeCell ref="J241:L241"/>
    <mergeCell ref="M241:O241"/>
    <mergeCell ref="P241:R241"/>
    <mergeCell ref="S241:U241"/>
    <mergeCell ref="D239:F239"/>
    <mergeCell ref="G239:I239"/>
    <mergeCell ref="J239:L239"/>
    <mergeCell ref="M239:O239"/>
    <mergeCell ref="P239:R239"/>
    <mergeCell ref="S239:U239"/>
    <mergeCell ref="D237:F237"/>
    <mergeCell ref="G237:I237"/>
    <mergeCell ref="J237:L237"/>
    <mergeCell ref="M237:O237"/>
    <mergeCell ref="P237:R237"/>
    <mergeCell ref="S237:U237"/>
    <mergeCell ref="D235:F235"/>
    <mergeCell ref="G235:I235"/>
    <mergeCell ref="J235:L235"/>
    <mergeCell ref="M235:O235"/>
    <mergeCell ref="P235:R235"/>
    <mergeCell ref="S235:U235"/>
    <mergeCell ref="D233:F233"/>
    <mergeCell ref="G233:I233"/>
    <mergeCell ref="J233:L233"/>
    <mergeCell ref="M233:O233"/>
    <mergeCell ref="P233:R233"/>
    <mergeCell ref="S233:U233"/>
    <mergeCell ref="D231:F231"/>
    <mergeCell ref="G231:I231"/>
    <mergeCell ref="J231:L231"/>
    <mergeCell ref="M231:O231"/>
    <mergeCell ref="P231:R231"/>
    <mergeCell ref="S231:U231"/>
    <mergeCell ref="D229:F229"/>
    <mergeCell ref="G229:I229"/>
    <mergeCell ref="J229:L229"/>
    <mergeCell ref="M229:O229"/>
    <mergeCell ref="P229:R229"/>
    <mergeCell ref="S229:U229"/>
    <mergeCell ref="D227:F227"/>
    <mergeCell ref="G227:I227"/>
    <mergeCell ref="J227:L227"/>
    <mergeCell ref="M227:O227"/>
    <mergeCell ref="P227:R227"/>
    <mergeCell ref="S227:U227"/>
    <mergeCell ref="D225:F225"/>
    <mergeCell ref="G225:I225"/>
    <mergeCell ref="J225:L225"/>
    <mergeCell ref="M225:O225"/>
    <mergeCell ref="P225:R225"/>
    <mergeCell ref="S225:U225"/>
    <mergeCell ref="D223:F223"/>
    <mergeCell ref="G223:I223"/>
    <mergeCell ref="J223:L223"/>
    <mergeCell ref="M223:O223"/>
    <mergeCell ref="P223:R223"/>
    <mergeCell ref="S223:U223"/>
    <mergeCell ref="D221:F221"/>
    <mergeCell ref="G221:I221"/>
    <mergeCell ref="J221:L221"/>
    <mergeCell ref="M221:O221"/>
    <mergeCell ref="P221:R221"/>
    <mergeCell ref="S221:U221"/>
    <mergeCell ref="D219:F219"/>
    <mergeCell ref="G219:I219"/>
    <mergeCell ref="J219:L219"/>
    <mergeCell ref="M219:O219"/>
    <mergeCell ref="P219:R219"/>
    <mergeCell ref="S219:U219"/>
    <mergeCell ref="D217:F217"/>
    <mergeCell ref="G217:I217"/>
    <mergeCell ref="J217:L217"/>
    <mergeCell ref="M217:O217"/>
    <mergeCell ref="P217:R217"/>
    <mergeCell ref="S217:U217"/>
    <mergeCell ref="D215:F215"/>
    <mergeCell ref="G215:I215"/>
    <mergeCell ref="J215:L215"/>
    <mergeCell ref="M215:O215"/>
    <mergeCell ref="P215:R215"/>
    <mergeCell ref="S215:U215"/>
    <mergeCell ref="D213:F213"/>
    <mergeCell ref="G213:I213"/>
    <mergeCell ref="J213:L213"/>
    <mergeCell ref="M213:O213"/>
    <mergeCell ref="P213:R213"/>
    <mergeCell ref="S213:U213"/>
    <mergeCell ref="D211:F211"/>
    <mergeCell ref="G211:I211"/>
    <mergeCell ref="J211:L211"/>
    <mergeCell ref="M211:O211"/>
    <mergeCell ref="P211:R211"/>
    <mergeCell ref="S211:U211"/>
    <mergeCell ref="D209:F209"/>
    <mergeCell ref="G209:I209"/>
    <mergeCell ref="J209:L209"/>
    <mergeCell ref="M209:O209"/>
    <mergeCell ref="P209:R209"/>
    <mergeCell ref="S209:U209"/>
    <mergeCell ref="D207:F207"/>
    <mergeCell ref="G207:I207"/>
    <mergeCell ref="J207:L207"/>
    <mergeCell ref="M207:O207"/>
    <mergeCell ref="P207:R207"/>
    <mergeCell ref="S207:U207"/>
    <mergeCell ref="D205:F205"/>
    <mergeCell ref="G205:I205"/>
    <mergeCell ref="J205:L205"/>
    <mergeCell ref="M205:O205"/>
    <mergeCell ref="P205:R205"/>
    <mergeCell ref="S205:U205"/>
    <mergeCell ref="D203:F203"/>
    <mergeCell ref="G203:I203"/>
    <mergeCell ref="J203:L203"/>
    <mergeCell ref="M203:O203"/>
    <mergeCell ref="P203:R203"/>
    <mergeCell ref="S203:U203"/>
    <mergeCell ref="D201:F201"/>
    <mergeCell ref="G201:I201"/>
    <mergeCell ref="J201:L201"/>
    <mergeCell ref="M201:O201"/>
    <mergeCell ref="P201:R201"/>
    <mergeCell ref="S201:U201"/>
    <mergeCell ref="D199:F199"/>
    <mergeCell ref="G199:I199"/>
    <mergeCell ref="J199:L199"/>
    <mergeCell ref="M199:O199"/>
    <mergeCell ref="P199:R199"/>
    <mergeCell ref="S199:U199"/>
    <mergeCell ref="D197:F197"/>
    <mergeCell ref="G197:I197"/>
    <mergeCell ref="J197:L197"/>
    <mergeCell ref="M197:O197"/>
    <mergeCell ref="P197:R197"/>
    <mergeCell ref="S197:U197"/>
    <mergeCell ref="D195:F195"/>
    <mergeCell ref="G195:I195"/>
    <mergeCell ref="J195:L195"/>
    <mergeCell ref="M195:O195"/>
    <mergeCell ref="P195:R195"/>
    <mergeCell ref="S195:U195"/>
    <mergeCell ref="D193:F193"/>
    <mergeCell ref="G193:I193"/>
    <mergeCell ref="J193:L193"/>
    <mergeCell ref="M193:O193"/>
    <mergeCell ref="P193:R193"/>
    <mergeCell ref="S193:U193"/>
    <mergeCell ref="D191:F191"/>
    <mergeCell ref="G191:I191"/>
    <mergeCell ref="J191:L191"/>
    <mergeCell ref="M191:O191"/>
    <mergeCell ref="P191:R191"/>
    <mergeCell ref="S191:U191"/>
    <mergeCell ref="D189:F189"/>
    <mergeCell ref="G189:I189"/>
    <mergeCell ref="J189:L189"/>
    <mergeCell ref="M189:O189"/>
    <mergeCell ref="P189:R189"/>
    <mergeCell ref="S189:U189"/>
    <mergeCell ref="D187:F187"/>
    <mergeCell ref="G187:I187"/>
    <mergeCell ref="J187:L187"/>
    <mergeCell ref="M187:O187"/>
    <mergeCell ref="P187:R187"/>
    <mergeCell ref="S187:U187"/>
    <mergeCell ref="D185:F185"/>
    <mergeCell ref="G185:I185"/>
    <mergeCell ref="J185:L185"/>
    <mergeCell ref="M185:O185"/>
    <mergeCell ref="P185:R185"/>
    <mergeCell ref="S185:U185"/>
    <mergeCell ref="D183:F183"/>
    <mergeCell ref="G183:I183"/>
    <mergeCell ref="J183:L183"/>
    <mergeCell ref="M183:O183"/>
    <mergeCell ref="P183:R183"/>
    <mergeCell ref="S183:U183"/>
    <mergeCell ref="D181:F181"/>
    <mergeCell ref="G181:I181"/>
    <mergeCell ref="J181:L181"/>
    <mergeCell ref="M181:O181"/>
    <mergeCell ref="P181:R181"/>
    <mergeCell ref="S181:U181"/>
    <mergeCell ref="D179:F179"/>
    <mergeCell ref="G179:I179"/>
    <mergeCell ref="J179:L179"/>
    <mergeCell ref="M179:O179"/>
    <mergeCell ref="P179:R179"/>
    <mergeCell ref="S179:U179"/>
    <mergeCell ref="D177:F177"/>
    <mergeCell ref="G177:I177"/>
    <mergeCell ref="J177:L177"/>
    <mergeCell ref="M177:O177"/>
    <mergeCell ref="P177:R177"/>
    <mergeCell ref="S177:U177"/>
    <mergeCell ref="D175:F175"/>
    <mergeCell ref="G175:I175"/>
    <mergeCell ref="J175:L175"/>
    <mergeCell ref="M175:O175"/>
    <mergeCell ref="P175:R175"/>
    <mergeCell ref="S175:U175"/>
    <mergeCell ref="D173:F173"/>
    <mergeCell ref="G173:I173"/>
    <mergeCell ref="J173:L173"/>
    <mergeCell ref="M173:O173"/>
    <mergeCell ref="P173:R173"/>
    <mergeCell ref="S173:U173"/>
    <mergeCell ref="D171:F171"/>
    <mergeCell ref="G171:I171"/>
    <mergeCell ref="J171:L171"/>
    <mergeCell ref="M171:O171"/>
    <mergeCell ref="P171:R171"/>
    <mergeCell ref="S171:U171"/>
    <mergeCell ref="D169:F169"/>
    <mergeCell ref="G169:I169"/>
    <mergeCell ref="J169:L169"/>
    <mergeCell ref="M169:O169"/>
    <mergeCell ref="P169:R169"/>
    <mergeCell ref="S169:U169"/>
    <mergeCell ref="D167:F167"/>
    <mergeCell ref="G167:I167"/>
    <mergeCell ref="J167:L167"/>
    <mergeCell ref="M167:O167"/>
    <mergeCell ref="P167:R167"/>
    <mergeCell ref="S167:U167"/>
    <mergeCell ref="D165:F165"/>
    <mergeCell ref="G165:I165"/>
    <mergeCell ref="J165:L165"/>
    <mergeCell ref="M165:O165"/>
    <mergeCell ref="P165:R165"/>
    <mergeCell ref="S165:U165"/>
    <mergeCell ref="D163:F163"/>
    <mergeCell ref="G163:I163"/>
    <mergeCell ref="J163:L163"/>
    <mergeCell ref="M163:O163"/>
    <mergeCell ref="P163:R163"/>
    <mergeCell ref="S163:U163"/>
    <mergeCell ref="D161:F161"/>
    <mergeCell ref="G161:I161"/>
    <mergeCell ref="J161:L161"/>
    <mergeCell ref="M161:O161"/>
    <mergeCell ref="P161:R161"/>
    <mergeCell ref="S161:U161"/>
    <mergeCell ref="D159:F159"/>
    <mergeCell ref="G159:I159"/>
    <mergeCell ref="J159:L159"/>
    <mergeCell ref="M159:O159"/>
    <mergeCell ref="P159:R159"/>
    <mergeCell ref="S159:U159"/>
    <mergeCell ref="D157:F157"/>
    <mergeCell ref="G157:I157"/>
    <mergeCell ref="J157:L157"/>
    <mergeCell ref="M157:O157"/>
    <mergeCell ref="P157:R157"/>
    <mergeCell ref="S157:U157"/>
    <mergeCell ref="D155:F155"/>
    <mergeCell ref="G155:I155"/>
    <mergeCell ref="J155:L155"/>
    <mergeCell ref="M155:O155"/>
    <mergeCell ref="P155:R155"/>
    <mergeCell ref="S155:U155"/>
    <mergeCell ref="D153:F153"/>
    <mergeCell ref="G153:I153"/>
    <mergeCell ref="J153:L153"/>
    <mergeCell ref="M153:O153"/>
    <mergeCell ref="P153:R153"/>
    <mergeCell ref="S153:U153"/>
    <mergeCell ref="D151:F151"/>
    <mergeCell ref="G151:I151"/>
    <mergeCell ref="J151:L151"/>
    <mergeCell ref="M151:O151"/>
    <mergeCell ref="P151:R151"/>
    <mergeCell ref="S151:U151"/>
    <mergeCell ref="D149:F149"/>
    <mergeCell ref="G149:I149"/>
    <mergeCell ref="J149:L149"/>
    <mergeCell ref="M149:O149"/>
    <mergeCell ref="P149:R149"/>
    <mergeCell ref="S149:U149"/>
    <mergeCell ref="D147:F147"/>
    <mergeCell ref="G147:I147"/>
    <mergeCell ref="J147:L147"/>
    <mergeCell ref="M147:O147"/>
    <mergeCell ref="P147:R147"/>
    <mergeCell ref="S147:U147"/>
    <mergeCell ref="D145:F145"/>
    <mergeCell ref="G145:I145"/>
    <mergeCell ref="J145:L145"/>
    <mergeCell ref="M145:O145"/>
    <mergeCell ref="P145:R145"/>
    <mergeCell ref="S145:U145"/>
    <mergeCell ref="D143:F143"/>
    <mergeCell ref="G143:I143"/>
    <mergeCell ref="J143:L143"/>
    <mergeCell ref="M143:O143"/>
    <mergeCell ref="P143:R143"/>
    <mergeCell ref="S143:U143"/>
    <mergeCell ref="D141:F141"/>
    <mergeCell ref="G141:I141"/>
    <mergeCell ref="J141:L141"/>
    <mergeCell ref="M141:O141"/>
    <mergeCell ref="P141:R141"/>
    <mergeCell ref="S141:U141"/>
    <mergeCell ref="D139:F139"/>
    <mergeCell ref="G139:I139"/>
    <mergeCell ref="J139:L139"/>
    <mergeCell ref="M139:O139"/>
    <mergeCell ref="P139:R139"/>
    <mergeCell ref="S139:U139"/>
    <mergeCell ref="D137:F137"/>
    <mergeCell ref="G137:I137"/>
    <mergeCell ref="J137:L137"/>
    <mergeCell ref="M137:O137"/>
    <mergeCell ref="P137:R137"/>
    <mergeCell ref="S137:U137"/>
    <mergeCell ref="D135:F135"/>
    <mergeCell ref="G135:I135"/>
    <mergeCell ref="J135:L135"/>
    <mergeCell ref="M135:O135"/>
    <mergeCell ref="P135:R135"/>
    <mergeCell ref="S135:U135"/>
    <mergeCell ref="D133:F133"/>
    <mergeCell ref="G133:I133"/>
    <mergeCell ref="J133:L133"/>
    <mergeCell ref="M133:O133"/>
    <mergeCell ref="P133:R133"/>
    <mergeCell ref="S133:U133"/>
    <mergeCell ref="D131:F131"/>
    <mergeCell ref="G131:I131"/>
    <mergeCell ref="J131:L131"/>
    <mergeCell ref="M131:O131"/>
    <mergeCell ref="P131:R131"/>
    <mergeCell ref="S131:U131"/>
    <mergeCell ref="D129:F129"/>
    <mergeCell ref="G129:I129"/>
    <mergeCell ref="J129:L129"/>
    <mergeCell ref="M129:O129"/>
    <mergeCell ref="P129:R129"/>
    <mergeCell ref="S129:U129"/>
    <mergeCell ref="D127:F127"/>
    <mergeCell ref="G127:I127"/>
    <mergeCell ref="J127:L127"/>
    <mergeCell ref="M127:O127"/>
    <mergeCell ref="P127:R127"/>
    <mergeCell ref="S127:U127"/>
    <mergeCell ref="D125:F125"/>
    <mergeCell ref="G125:I125"/>
    <mergeCell ref="J125:L125"/>
    <mergeCell ref="M125:O125"/>
    <mergeCell ref="P125:R125"/>
    <mergeCell ref="S125:U125"/>
    <mergeCell ref="D123:F123"/>
    <mergeCell ref="G123:I123"/>
    <mergeCell ref="J123:L123"/>
    <mergeCell ref="M123:O123"/>
    <mergeCell ref="P123:R123"/>
    <mergeCell ref="S123:U123"/>
    <mergeCell ref="D121:F121"/>
    <mergeCell ref="G121:I121"/>
    <mergeCell ref="J121:L121"/>
    <mergeCell ref="M121:O121"/>
    <mergeCell ref="P121:R121"/>
    <mergeCell ref="S121:U121"/>
    <mergeCell ref="D119:F119"/>
    <mergeCell ref="G119:I119"/>
    <mergeCell ref="J119:L119"/>
    <mergeCell ref="M119:O119"/>
    <mergeCell ref="P119:R119"/>
    <mergeCell ref="S119:U119"/>
    <mergeCell ref="D117:F117"/>
    <mergeCell ref="G117:I117"/>
    <mergeCell ref="J117:L117"/>
    <mergeCell ref="M117:O117"/>
    <mergeCell ref="P117:R117"/>
    <mergeCell ref="S117:U117"/>
    <mergeCell ref="D115:F115"/>
    <mergeCell ref="G115:I115"/>
    <mergeCell ref="J115:L115"/>
    <mergeCell ref="M115:O115"/>
    <mergeCell ref="P115:R115"/>
    <mergeCell ref="S115:U115"/>
    <mergeCell ref="D113:F113"/>
    <mergeCell ref="G113:I113"/>
    <mergeCell ref="J113:L113"/>
    <mergeCell ref="M113:O113"/>
    <mergeCell ref="P113:R113"/>
    <mergeCell ref="S113:U113"/>
    <mergeCell ref="D111:F111"/>
    <mergeCell ref="G111:I111"/>
    <mergeCell ref="J111:L111"/>
    <mergeCell ref="M111:O111"/>
    <mergeCell ref="P111:R111"/>
    <mergeCell ref="S111:U111"/>
    <mergeCell ref="D109:F109"/>
    <mergeCell ref="G109:I109"/>
    <mergeCell ref="J109:L109"/>
    <mergeCell ref="M109:O109"/>
    <mergeCell ref="P109:R109"/>
    <mergeCell ref="S109:U109"/>
    <mergeCell ref="D107:F107"/>
    <mergeCell ref="G107:I107"/>
    <mergeCell ref="J107:L107"/>
    <mergeCell ref="M107:O107"/>
    <mergeCell ref="P107:R107"/>
    <mergeCell ref="S107:U107"/>
    <mergeCell ref="D105:F105"/>
    <mergeCell ref="G105:I105"/>
    <mergeCell ref="J105:L105"/>
    <mergeCell ref="M105:O105"/>
    <mergeCell ref="P105:R105"/>
    <mergeCell ref="S105:U105"/>
    <mergeCell ref="D103:F103"/>
    <mergeCell ref="G103:I103"/>
    <mergeCell ref="J103:L103"/>
    <mergeCell ref="M103:O103"/>
    <mergeCell ref="P103:R103"/>
    <mergeCell ref="S103:U103"/>
    <mergeCell ref="D101:F101"/>
    <mergeCell ref="G101:I101"/>
    <mergeCell ref="J101:L101"/>
    <mergeCell ref="M101:O101"/>
    <mergeCell ref="P101:R101"/>
    <mergeCell ref="S101:U101"/>
    <mergeCell ref="D99:F99"/>
    <mergeCell ref="G99:I99"/>
    <mergeCell ref="J99:L99"/>
    <mergeCell ref="M99:O99"/>
    <mergeCell ref="P99:R99"/>
    <mergeCell ref="S99:U99"/>
    <mergeCell ref="D97:F97"/>
    <mergeCell ref="G97:I97"/>
    <mergeCell ref="J97:L97"/>
    <mergeCell ref="M97:O97"/>
    <mergeCell ref="P97:R97"/>
    <mergeCell ref="S97:U97"/>
    <mergeCell ref="D95:F95"/>
    <mergeCell ref="G95:I95"/>
    <mergeCell ref="J95:L95"/>
    <mergeCell ref="M95:O95"/>
    <mergeCell ref="P95:R95"/>
    <mergeCell ref="S95:U95"/>
    <mergeCell ref="D93:F93"/>
    <mergeCell ref="G93:I93"/>
    <mergeCell ref="J93:L93"/>
    <mergeCell ref="M93:O93"/>
    <mergeCell ref="P93:R93"/>
    <mergeCell ref="S93:U93"/>
    <mergeCell ref="D91:F91"/>
    <mergeCell ref="G91:I91"/>
    <mergeCell ref="J91:L91"/>
    <mergeCell ref="M91:O91"/>
    <mergeCell ref="P91:R91"/>
    <mergeCell ref="S91:U91"/>
    <mergeCell ref="D89:F89"/>
    <mergeCell ref="G89:I89"/>
    <mergeCell ref="J89:L89"/>
    <mergeCell ref="M89:O89"/>
    <mergeCell ref="P89:R89"/>
    <mergeCell ref="S89:U89"/>
    <mergeCell ref="D87:F87"/>
    <mergeCell ref="G87:I87"/>
    <mergeCell ref="J87:L87"/>
    <mergeCell ref="M87:O87"/>
    <mergeCell ref="P87:R87"/>
    <mergeCell ref="S87:U87"/>
    <mergeCell ref="D85:F85"/>
    <mergeCell ref="G85:I85"/>
    <mergeCell ref="J85:L85"/>
    <mergeCell ref="M85:O85"/>
    <mergeCell ref="P85:R85"/>
    <mergeCell ref="S85:U85"/>
    <mergeCell ref="D83:F83"/>
    <mergeCell ref="G83:I83"/>
    <mergeCell ref="J83:L83"/>
    <mergeCell ref="M83:O83"/>
    <mergeCell ref="P83:R83"/>
    <mergeCell ref="S83:U83"/>
    <mergeCell ref="D81:F81"/>
    <mergeCell ref="G81:I81"/>
    <mergeCell ref="J81:L81"/>
    <mergeCell ref="M81:O81"/>
    <mergeCell ref="P81:R81"/>
    <mergeCell ref="S81:U81"/>
    <mergeCell ref="D79:F79"/>
    <mergeCell ref="G79:I79"/>
    <mergeCell ref="J79:L79"/>
    <mergeCell ref="M79:O79"/>
    <mergeCell ref="P79:R79"/>
    <mergeCell ref="S79:U79"/>
    <mergeCell ref="D77:F77"/>
    <mergeCell ref="G77:I77"/>
    <mergeCell ref="J77:L77"/>
    <mergeCell ref="M77:O77"/>
    <mergeCell ref="P77:R77"/>
    <mergeCell ref="S77:U77"/>
    <mergeCell ref="D75:F75"/>
    <mergeCell ref="G75:I75"/>
    <mergeCell ref="J75:L75"/>
    <mergeCell ref="M75:O75"/>
    <mergeCell ref="P75:R75"/>
    <mergeCell ref="S75:U75"/>
    <mergeCell ref="D73:F73"/>
    <mergeCell ref="G73:I73"/>
    <mergeCell ref="J73:L73"/>
    <mergeCell ref="M73:O73"/>
    <mergeCell ref="P73:R73"/>
    <mergeCell ref="S73:U73"/>
    <mergeCell ref="D71:F71"/>
    <mergeCell ref="G71:I71"/>
    <mergeCell ref="J71:L71"/>
    <mergeCell ref="M71:O71"/>
    <mergeCell ref="P71:R71"/>
    <mergeCell ref="S71:U71"/>
    <mergeCell ref="D69:F69"/>
    <mergeCell ref="G69:I69"/>
    <mergeCell ref="J69:L69"/>
    <mergeCell ref="M69:O69"/>
    <mergeCell ref="P69:R69"/>
    <mergeCell ref="S69:U69"/>
    <mergeCell ref="D67:F67"/>
    <mergeCell ref="G67:I67"/>
    <mergeCell ref="J67:L67"/>
    <mergeCell ref="M67:O67"/>
    <mergeCell ref="P67:R67"/>
    <mergeCell ref="S67:U67"/>
    <mergeCell ref="D65:F65"/>
    <mergeCell ref="G65:I65"/>
    <mergeCell ref="J65:L65"/>
    <mergeCell ref="M65:O65"/>
    <mergeCell ref="P65:R65"/>
    <mergeCell ref="S65:U65"/>
    <mergeCell ref="D63:F63"/>
    <mergeCell ref="G63:I63"/>
    <mergeCell ref="J63:L63"/>
    <mergeCell ref="M63:O63"/>
    <mergeCell ref="P63:R63"/>
    <mergeCell ref="S63:U63"/>
    <mergeCell ref="D61:F61"/>
    <mergeCell ref="G61:I61"/>
    <mergeCell ref="J61:L61"/>
    <mergeCell ref="M61:O61"/>
    <mergeCell ref="P61:R61"/>
    <mergeCell ref="S61:U61"/>
    <mergeCell ref="D59:F59"/>
    <mergeCell ref="G59:I59"/>
    <mergeCell ref="J59:L59"/>
    <mergeCell ref="M59:O59"/>
    <mergeCell ref="P59:R59"/>
    <mergeCell ref="S59:U59"/>
    <mergeCell ref="D57:F57"/>
    <mergeCell ref="G57:I57"/>
    <mergeCell ref="J57:L57"/>
    <mergeCell ref="M57:O57"/>
    <mergeCell ref="P57:R57"/>
    <mergeCell ref="S57:U57"/>
    <mergeCell ref="D55:F55"/>
    <mergeCell ref="G55:I55"/>
    <mergeCell ref="J55:L55"/>
    <mergeCell ref="M55:O55"/>
    <mergeCell ref="P55:R55"/>
    <mergeCell ref="S55:U55"/>
    <mergeCell ref="D53:F53"/>
    <mergeCell ref="G53:I53"/>
    <mergeCell ref="J53:L53"/>
    <mergeCell ref="M53:O53"/>
    <mergeCell ref="P53:R53"/>
    <mergeCell ref="S53:U53"/>
    <mergeCell ref="D51:F51"/>
    <mergeCell ref="G51:I51"/>
    <mergeCell ref="J51:L51"/>
    <mergeCell ref="M51:O51"/>
    <mergeCell ref="P51:R51"/>
    <mergeCell ref="S51:U51"/>
    <mergeCell ref="D49:F49"/>
    <mergeCell ref="G49:I49"/>
    <mergeCell ref="J49:L49"/>
    <mergeCell ref="M49:O49"/>
    <mergeCell ref="P49:R49"/>
    <mergeCell ref="S49:U49"/>
    <mergeCell ref="D47:F47"/>
    <mergeCell ref="G47:I47"/>
    <mergeCell ref="J47:L47"/>
    <mergeCell ref="M47:O47"/>
    <mergeCell ref="P47:R47"/>
    <mergeCell ref="S47:U47"/>
    <mergeCell ref="D45:F45"/>
    <mergeCell ref="G45:I45"/>
    <mergeCell ref="J45:L45"/>
    <mergeCell ref="M45:O45"/>
    <mergeCell ref="P45:R45"/>
    <mergeCell ref="S45:U45"/>
    <mergeCell ref="D43:F43"/>
    <mergeCell ref="G43:I43"/>
    <mergeCell ref="J43:L43"/>
    <mergeCell ref="M43:O43"/>
    <mergeCell ref="P43:R43"/>
    <mergeCell ref="S43:U43"/>
    <mergeCell ref="D41:F41"/>
    <mergeCell ref="G41:I41"/>
    <mergeCell ref="J41:L41"/>
    <mergeCell ref="M41:O41"/>
    <mergeCell ref="P41:R41"/>
    <mergeCell ref="S41:U41"/>
    <mergeCell ref="S37:U37"/>
    <mergeCell ref="D39:F39"/>
    <mergeCell ref="G39:I39"/>
    <mergeCell ref="J39:L39"/>
    <mergeCell ref="M39:O39"/>
    <mergeCell ref="P39:R39"/>
    <mergeCell ref="S39:U39"/>
    <mergeCell ref="G35:I35"/>
    <mergeCell ref="J35:L35"/>
    <mergeCell ref="M35:O35"/>
    <mergeCell ref="P35:R35"/>
    <mergeCell ref="S35:U35"/>
    <mergeCell ref="D37:F37"/>
    <mergeCell ref="G37:I37"/>
    <mergeCell ref="J37:L37"/>
    <mergeCell ref="M37:O37"/>
    <mergeCell ref="P37:R37"/>
    <mergeCell ref="S31:U31"/>
    <mergeCell ref="D33:F33"/>
    <mergeCell ref="G33:I33"/>
    <mergeCell ref="J33:L33"/>
    <mergeCell ref="M33:O33"/>
    <mergeCell ref="P33:R33"/>
    <mergeCell ref="S33:U33"/>
    <mergeCell ref="G29:I29"/>
    <mergeCell ref="J29:L29"/>
    <mergeCell ref="M29:O29"/>
    <mergeCell ref="P29:R29"/>
    <mergeCell ref="S29:U29"/>
    <mergeCell ref="D31:F31"/>
    <mergeCell ref="G31:I31"/>
    <mergeCell ref="J31:L31"/>
    <mergeCell ref="M31:O31"/>
    <mergeCell ref="P31:R31"/>
    <mergeCell ref="S25:U25"/>
    <mergeCell ref="D27:F27"/>
    <mergeCell ref="G27:I27"/>
    <mergeCell ref="J27:L27"/>
    <mergeCell ref="M27:O27"/>
    <mergeCell ref="P27:R27"/>
    <mergeCell ref="S27:U27"/>
    <mergeCell ref="G23:I23"/>
    <mergeCell ref="J23:L23"/>
    <mergeCell ref="M23:O23"/>
    <mergeCell ref="P23:R23"/>
    <mergeCell ref="S23:U23"/>
    <mergeCell ref="D25:F25"/>
    <mergeCell ref="G25:I25"/>
    <mergeCell ref="J25:L25"/>
    <mergeCell ref="M25:O25"/>
    <mergeCell ref="P25:R25"/>
    <mergeCell ref="S19:U19"/>
    <mergeCell ref="D21:F21"/>
    <mergeCell ref="G21:I21"/>
    <mergeCell ref="J21:L21"/>
    <mergeCell ref="M21:O21"/>
    <mergeCell ref="P21:R21"/>
    <mergeCell ref="S21:U21"/>
    <mergeCell ref="G17:I17"/>
    <mergeCell ref="J17:L17"/>
    <mergeCell ref="M17:O17"/>
    <mergeCell ref="P17:R17"/>
    <mergeCell ref="S17:U17"/>
    <mergeCell ref="D19:F19"/>
    <mergeCell ref="G19:I19"/>
    <mergeCell ref="J19:L19"/>
    <mergeCell ref="M19:O19"/>
    <mergeCell ref="P19:R19"/>
    <mergeCell ref="J13:L13"/>
    <mergeCell ref="M13:O13"/>
    <mergeCell ref="P13:R13"/>
    <mergeCell ref="S13:U13"/>
    <mergeCell ref="D15:F15"/>
    <mergeCell ref="G15:I15"/>
    <mergeCell ref="J15:L15"/>
    <mergeCell ref="M15:O15"/>
    <mergeCell ref="P15:R15"/>
    <mergeCell ref="S15:U15"/>
    <mergeCell ref="V551:V552"/>
    <mergeCell ref="W551:W552"/>
    <mergeCell ref="D11:F11"/>
    <mergeCell ref="G11:I11"/>
    <mergeCell ref="J11:L11"/>
    <mergeCell ref="M11:O11"/>
    <mergeCell ref="P11:R11"/>
    <mergeCell ref="S11:U11"/>
    <mergeCell ref="D13:F13"/>
    <mergeCell ref="G13:I13"/>
    <mergeCell ref="V545:V546"/>
    <mergeCell ref="W545:W546"/>
    <mergeCell ref="V547:V548"/>
    <mergeCell ref="W547:W548"/>
    <mergeCell ref="V549:V550"/>
    <mergeCell ref="W549:W550"/>
    <mergeCell ref="V539:V540"/>
    <mergeCell ref="W539:W540"/>
    <mergeCell ref="V541:V542"/>
    <mergeCell ref="W541:W542"/>
    <mergeCell ref="V543:V544"/>
    <mergeCell ref="W543:W544"/>
    <mergeCell ref="V533:V534"/>
    <mergeCell ref="W533:W534"/>
    <mergeCell ref="V535:V536"/>
    <mergeCell ref="W535:W536"/>
    <mergeCell ref="V537:V538"/>
    <mergeCell ref="W537:W538"/>
    <mergeCell ref="V527:V528"/>
    <mergeCell ref="W527:W528"/>
    <mergeCell ref="V529:V530"/>
    <mergeCell ref="W529:W530"/>
    <mergeCell ref="V531:V532"/>
    <mergeCell ref="W531:W532"/>
    <mergeCell ref="V521:V522"/>
    <mergeCell ref="W521:W522"/>
    <mergeCell ref="V523:V524"/>
    <mergeCell ref="W523:W524"/>
    <mergeCell ref="V525:V526"/>
    <mergeCell ref="W525:W526"/>
    <mergeCell ref="V515:V516"/>
    <mergeCell ref="W515:W516"/>
    <mergeCell ref="V517:V518"/>
    <mergeCell ref="W517:W518"/>
    <mergeCell ref="V519:V520"/>
    <mergeCell ref="W519:W520"/>
    <mergeCell ref="V509:V510"/>
    <mergeCell ref="W509:W510"/>
    <mergeCell ref="V511:V512"/>
    <mergeCell ref="W511:W512"/>
    <mergeCell ref="V513:V514"/>
    <mergeCell ref="W513:W514"/>
    <mergeCell ref="V503:V504"/>
    <mergeCell ref="W503:W504"/>
    <mergeCell ref="V505:V506"/>
    <mergeCell ref="W505:W506"/>
    <mergeCell ref="V507:V508"/>
    <mergeCell ref="W507:W508"/>
    <mergeCell ref="V497:V498"/>
    <mergeCell ref="W497:W498"/>
    <mergeCell ref="V499:V500"/>
    <mergeCell ref="W499:W500"/>
    <mergeCell ref="V501:V502"/>
    <mergeCell ref="W501:W502"/>
    <mergeCell ref="V491:V492"/>
    <mergeCell ref="W491:W492"/>
    <mergeCell ref="V493:V494"/>
    <mergeCell ref="W493:W494"/>
    <mergeCell ref="V495:V496"/>
    <mergeCell ref="W495:W496"/>
    <mergeCell ref="V485:V486"/>
    <mergeCell ref="W485:W486"/>
    <mergeCell ref="V487:V488"/>
    <mergeCell ref="W487:W488"/>
    <mergeCell ref="V489:V490"/>
    <mergeCell ref="W489:W490"/>
    <mergeCell ref="V479:V480"/>
    <mergeCell ref="W479:W480"/>
    <mergeCell ref="V481:V482"/>
    <mergeCell ref="W481:W482"/>
    <mergeCell ref="V483:V484"/>
    <mergeCell ref="W483:W484"/>
    <mergeCell ref="V473:V474"/>
    <mergeCell ref="W473:W474"/>
    <mergeCell ref="V475:V476"/>
    <mergeCell ref="W475:W476"/>
    <mergeCell ref="V477:V478"/>
    <mergeCell ref="W477:W478"/>
    <mergeCell ref="V467:V468"/>
    <mergeCell ref="W467:W468"/>
    <mergeCell ref="V469:V470"/>
    <mergeCell ref="W469:W470"/>
    <mergeCell ref="V471:V472"/>
    <mergeCell ref="W471:W472"/>
    <mergeCell ref="V461:V462"/>
    <mergeCell ref="W461:W462"/>
    <mergeCell ref="V463:V464"/>
    <mergeCell ref="W463:W464"/>
    <mergeCell ref="V465:V466"/>
    <mergeCell ref="W465:W466"/>
    <mergeCell ref="V455:V456"/>
    <mergeCell ref="W455:W456"/>
    <mergeCell ref="V457:V458"/>
    <mergeCell ref="W457:W458"/>
    <mergeCell ref="V459:V460"/>
    <mergeCell ref="W459:W460"/>
    <mergeCell ref="V449:V450"/>
    <mergeCell ref="W449:W450"/>
    <mergeCell ref="V451:V452"/>
    <mergeCell ref="W451:W452"/>
    <mergeCell ref="V453:V454"/>
    <mergeCell ref="W453:W454"/>
    <mergeCell ref="V443:V444"/>
    <mergeCell ref="W443:W444"/>
    <mergeCell ref="V445:V446"/>
    <mergeCell ref="W445:W446"/>
    <mergeCell ref="V447:V448"/>
    <mergeCell ref="W447:W448"/>
    <mergeCell ref="V437:V438"/>
    <mergeCell ref="W437:W438"/>
    <mergeCell ref="V439:V440"/>
    <mergeCell ref="W439:W440"/>
    <mergeCell ref="V441:V442"/>
    <mergeCell ref="W441:W442"/>
    <mergeCell ref="V431:V432"/>
    <mergeCell ref="W431:W432"/>
    <mergeCell ref="V433:V434"/>
    <mergeCell ref="W433:W434"/>
    <mergeCell ref="V435:V436"/>
    <mergeCell ref="W435:W436"/>
    <mergeCell ref="V425:V426"/>
    <mergeCell ref="W425:W426"/>
    <mergeCell ref="V427:V428"/>
    <mergeCell ref="W427:W428"/>
    <mergeCell ref="V429:V430"/>
    <mergeCell ref="W429:W430"/>
    <mergeCell ref="V419:V420"/>
    <mergeCell ref="W419:W420"/>
    <mergeCell ref="V421:V422"/>
    <mergeCell ref="W421:W422"/>
    <mergeCell ref="V423:V424"/>
    <mergeCell ref="W423:W424"/>
    <mergeCell ref="V413:V414"/>
    <mergeCell ref="W413:W414"/>
    <mergeCell ref="V415:V416"/>
    <mergeCell ref="W415:W416"/>
    <mergeCell ref="V417:V418"/>
    <mergeCell ref="W417:W418"/>
    <mergeCell ref="V407:V408"/>
    <mergeCell ref="W407:W408"/>
    <mergeCell ref="V409:V410"/>
    <mergeCell ref="W409:W410"/>
    <mergeCell ref="V411:V412"/>
    <mergeCell ref="W411:W412"/>
    <mergeCell ref="V401:V402"/>
    <mergeCell ref="W401:W402"/>
    <mergeCell ref="V403:V404"/>
    <mergeCell ref="W403:W404"/>
    <mergeCell ref="V405:V406"/>
    <mergeCell ref="W405:W406"/>
    <mergeCell ref="V395:V396"/>
    <mergeCell ref="W395:W396"/>
    <mergeCell ref="V397:V398"/>
    <mergeCell ref="W397:W398"/>
    <mergeCell ref="V399:V400"/>
    <mergeCell ref="W399:W400"/>
    <mergeCell ref="V389:V390"/>
    <mergeCell ref="W389:W390"/>
    <mergeCell ref="V391:V392"/>
    <mergeCell ref="W391:W392"/>
    <mergeCell ref="V393:V394"/>
    <mergeCell ref="W393:W394"/>
    <mergeCell ref="V383:V384"/>
    <mergeCell ref="W383:W384"/>
    <mergeCell ref="V385:V386"/>
    <mergeCell ref="W385:W386"/>
    <mergeCell ref="V387:V388"/>
    <mergeCell ref="W387:W388"/>
    <mergeCell ref="V377:V378"/>
    <mergeCell ref="W377:W378"/>
    <mergeCell ref="V379:V380"/>
    <mergeCell ref="W379:W380"/>
    <mergeCell ref="V381:V382"/>
    <mergeCell ref="W381:W382"/>
    <mergeCell ref="V371:V372"/>
    <mergeCell ref="W371:W372"/>
    <mergeCell ref="V373:V374"/>
    <mergeCell ref="W373:W374"/>
    <mergeCell ref="V375:V376"/>
    <mergeCell ref="W375:W376"/>
    <mergeCell ref="V365:V366"/>
    <mergeCell ref="W365:W366"/>
    <mergeCell ref="V367:V368"/>
    <mergeCell ref="W367:W368"/>
    <mergeCell ref="V369:V370"/>
    <mergeCell ref="W369:W370"/>
    <mergeCell ref="V359:V360"/>
    <mergeCell ref="W359:W360"/>
    <mergeCell ref="V361:V362"/>
    <mergeCell ref="W361:W362"/>
    <mergeCell ref="V363:V364"/>
    <mergeCell ref="W363:W364"/>
    <mergeCell ref="V353:V354"/>
    <mergeCell ref="W353:W354"/>
    <mergeCell ref="V355:V356"/>
    <mergeCell ref="W355:W356"/>
    <mergeCell ref="V357:V358"/>
    <mergeCell ref="W357:W358"/>
    <mergeCell ref="V347:V348"/>
    <mergeCell ref="W347:W348"/>
    <mergeCell ref="V349:V350"/>
    <mergeCell ref="W349:W350"/>
    <mergeCell ref="V351:V352"/>
    <mergeCell ref="W351:W352"/>
    <mergeCell ref="V341:V342"/>
    <mergeCell ref="W341:W342"/>
    <mergeCell ref="V343:V344"/>
    <mergeCell ref="W343:W344"/>
    <mergeCell ref="V345:V346"/>
    <mergeCell ref="W345:W346"/>
    <mergeCell ref="V335:V336"/>
    <mergeCell ref="W335:W336"/>
    <mergeCell ref="V337:V338"/>
    <mergeCell ref="W337:W338"/>
    <mergeCell ref="V339:V340"/>
    <mergeCell ref="W339:W340"/>
    <mergeCell ref="V329:V330"/>
    <mergeCell ref="W329:W330"/>
    <mergeCell ref="V331:V332"/>
    <mergeCell ref="W331:W332"/>
    <mergeCell ref="V333:V334"/>
    <mergeCell ref="W333:W334"/>
    <mergeCell ref="V323:V324"/>
    <mergeCell ref="W323:W324"/>
    <mergeCell ref="V325:V326"/>
    <mergeCell ref="W325:W326"/>
    <mergeCell ref="V327:V328"/>
    <mergeCell ref="W327:W328"/>
    <mergeCell ref="V317:V318"/>
    <mergeCell ref="W317:W318"/>
    <mergeCell ref="V319:V320"/>
    <mergeCell ref="W319:W320"/>
    <mergeCell ref="V321:V322"/>
    <mergeCell ref="W321:W322"/>
    <mergeCell ref="V311:V312"/>
    <mergeCell ref="W311:W312"/>
    <mergeCell ref="V313:V314"/>
    <mergeCell ref="W313:W314"/>
    <mergeCell ref="V315:V316"/>
    <mergeCell ref="W315:W316"/>
    <mergeCell ref="V305:V306"/>
    <mergeCell ref="W305:W306"/>
    <mergeCell ref="V307:V308"/>
    <mergeCell ref="W307:W308"/>
    <mergeCell ref="V309:V310"/>
    <mergeCell ref="W309:W310"/>
    <mergeCell ref="V299:V300"/>
    <mergeCell ref="W299:W300"/>
    <mergeCell ref="V301:V302"/>
    <mergeCell ref="W301:W302"/>
    <mergeCell ref="V303:V304"/>
    <mergeCell ref="W303:W304"/>
    <mergeCell ref="V293:V294"/>
    <mergeCell ref="W293:W294"/>
    <mergeCell ref="V295:V296"/>
    <mergeCell ref="W295:W296"/>
    <mergeCell ref="V297:V298"/>
    <mergeCell ref="W297:W298"/>
    <mergeCell ref="V287:V288"/>
    <mergeCell ref="W287:W288"/>
    <mergeCell ref="V289:V290"/>
    <mergeCell ref="W289:W290"/>
    <mergeCell ref="V291:V292"/>
    <mergeCell ref="W291:W292"/>
    <mergeCell ref="V281:V282"/>
    <mergeCell ref="W281:W282"/>
    <mergeCell ref="V283:V284"/>
    <mergeCell ref="W283:W284"/>
    <mergeCell ref="V285:V286"/>
    <mergeCell ref="W285:W286"/>
    <mergeCell ref="V275:V276"/>
    <mergeCell ref="W275:W276"/>
    <mergeCell ref="V277:V278"/>
    <mergeCell ref="W277:W278"/>
    <mergeCell ref="V279:V280"/>
    <mergeCell ref="W279:W280"/>
    <mergeCell ref="V269:V270"/>
    <mergeCell ref="W269:W270"/>
    <mergeCell ref="V271:V272"/>
    <mergeCell ref="W271:W272"/>
    <mergeCell ref="V273:V274"/>
    <mergeCell ref="W273:W274"/>
    <mergeCell ref="V263:V264"/>
    <mergeCell ref="W263:W264"/>
    <mergeCell ref="V265:V266"/>
    <mergeCell ref="W265:W266"/>
    <mergeCell ref="V267:V268"/>
    <mergeCell ref="W267:W268"/>
    <mergeCell ref="V257:V258"/>
    <mergeCell ref="W257:W258"/>
    <mergeCell ref="V259:V260"/>
    <mergeCell ref="W259:W260"/>
    <mergeCell ref="V261:V262"/>
    <mergeCell ref="W261:W262"/>
    <mergeCell ref="V251:V252"/>
    <mergeCell ref="W251:W252"/>
    <mergeCell ref="V253:V254"/>
    <mergeCell ref="W253:W254"/>
    <mergeCell ref="V255:V256"/>
    <mergeCell ref="W255:W256"/>
    <mergeCell ref="V245:V246"/>
    <mergeCell ref="W245:W246"/>
    <mergeCell ref="V247:V248"/>
    <mergeCell ref="W247:W248"/>
    <mergeCell ref="V249:V250"/>
    <mergeCell ref="W249:W250"/>
    <mergeCell ref="V239:V240"/>
    <mergeCell ref="W239:W240"/>
    <mergeCell ref="V241:V242"/>
    <mergeCell ref="W241:W242"/>
    <mergeCell ref="V243:V244"/>
    <mergeCell ref="W243:W244"/>
    <mergeCell ref="V233:V234"/>
    <mergeCell ref="W233:W234"/>
    <mergeCell ref="V235:V236"/>
    <mergeCell ref="W235:W236"/>
    <mergeCell ref="V237:V238"/>
    <mergeCell ref="W237:W238"/>
    <mergeCell ref="V227:V228"/>
    <mergeCell ref="W227:W228"/>
    <mergeCell ref="V229:V230"/>
    <mergeCell ref="W229:W230"/>
    <mergeCell ref="V231:V232"/>
    <mergeCell ref="W231:W232"/>
    <mergeCell ref="V221:V222"/>
    <mergeCell ref="W221:W222"/>
    <mergeCell ref="V223:V224"/>
    <mergeCell ref="W223:W224"/>
    <mergeCell ref="V225:V226"/>
    <mergeCell ref="W225:W226"/>
    <mergeCell ref="V215:V216"/>
    <mergeCell ref="W215:W216"/>
    <mergeCell ref="V217:V218"/>
    <mergeCell ref="W217:W218"/>
    <mergeCell ref="V219:V220"/>
    <mergeCell ref="W219:W220"/>
    <mergeCell ref="W209:W210"/>
    <mergeCell ref="V211:V212"/>
    <mergeCell ref="W211:W212"/>
    <mergeCell ref="V213:V214"/>
    <mergeCell ref="W213:W214"/>
    <mergeCell ref="V203:V204"/>
    <mergeCell ref="W203:W204"/>
    <mergeCell ref="V205:V206"/>
    <mergeCell ref="W205:W206"/>
    <mergeCell ref="V207:V208"/>
    <mergeCell ref="W207:W208"/>
    <mergeCell ref="V197:V198"/>
    <mergeCell ref="W197:W198"/>
    <mergeCell ref="V199:V200"/>
    <mergeCell ref="W199:W200"/>
    <mergeCell ref="V201:V202"/>
    <mergeCell ref="W201:W202"/>
    <mergeCell ref="W191:W192"/>
    <mergeCell ref="V193:V194"/>
    <mergeCell ref="W193:W194"/>
    <mergeCell ref="V195:V196"/>
    <mergeCell ref="W195:W196"/>
    <mergeCell ref="V185:V186"/>
    <mergeCell ref="W185:W186"/>
    <mergeCell ref="V187:V188"/>
    <mergeCell ref="W187:W188"/>
    <mergeCell ref="V189:V190"/>
    <mergeCell ref="W189:W190"/>
    <mergeCell ref="V179:V180"/>
    <mergeCell ref="W179:W180"/>
    <mergeCell ref="V181:V182"/>
    <mergeCell ref="W181:W182"/>
    <mergeCell ref="V183:V184"/>
    <mergeCell ref="W183:W184"/>
    <mergeCell ref="W173:W174"/>
    <mergeCell ref="V175:V176"/>
    <mergeCell ref="W175:W176"/>
    <mergeCell ref="V177:V178"/>
    <mergeCell ref="W177:W178"/>
    <mergeCell ref="V167:V168"/>
    <mergeCell ref="W167:W168"/>
    <mergeCell ref="V169:V170"/>
    <mergeCell ref="W169:W170"/>
    <mergeCell ref="V171:V172"/>
    <mergeCell ref="W171:W172"/>
    <mergeCell ref="V161:V162"/>
    <mergeCell ref="W161:W162"/>
    <mergeCell ref="V163:V164"/>
    <mergeCell ref="W163:W164"/>
    <mergeCell ref="V165:V166"/>
    <mergeCell ref="W165:W166"/>
    <mergeCell ref="W155:W156"/>
    <mergeCell ref="V157:V158"/>
    <mergeCell ref="W157:W158"/>
    <mergeCell ref="V159:V160"/>
    <mergeCell ref="W159:W160"/>
    <mergeCell ref="V149:V150"/>
    <mergeCell ref="W149:W150"/>
    <mergeCell ref="V151:V152"/>
    <mergeCell ref="W151:W152"/>
    <mergeCell ref="V153:V154"/>
    <mergeCell ref="W153:W154"/>
    <mergeCell ref="V143:V144"/>
    <mergeCell ref="W143:W144"/>
    <mergeCell ref="V145:V146"/>
    <mergeCell ref="W145:W146"/>
    <mergeCell ref="V147:V148"/>
    <mergeCell ref="W147:W148"/>
    <mergeCell ref="W137:W138"/>
    <mergeCell ref="V139:V140"/>
    <mergeCell ref="W139:W140"/>
    <mergeCell ref="V141:V142"/>
    <mergeCell ref="W141:W142"/>
    <mergeCell ref="V131:V132"/>
    <mergeCell ref="W131:W132"/>
    <mergeCell ref="V133:V134"/>
    <mergeCell ref="W133:W134"/>
    <mergeCell ref="V135:V136"/>
    <mergeCell ref="W135:W136"/>
    <mergeCell ref="V125:V126"/>
    <mergeCell ref="W125:W126"/>
    <mergeCell ref="V127:V128"/>
    <mergeCell ref="W127:W128"/>
    <mergeCell ref="V129:V130"/>
    <mergeCell ref="W129:W130"/>
    <mergeCell ref="W119:W120"/>
    <mergeCell ref="V121:V122"/>
    <mergeCell ref="W121:W122"/>
    <mergeCell ref="V123:V124"/>
    <mergeCell ref="W123:W124"/>
    <mergeCell ref="V113:V114"/>
    <mergeCell ref="W113:W114"/>
    <mergeCell ref="V115:V116"/>
    <mergeCell ref="W115:W116"/>
    <mergeCell ref="V117:V118"/>
    <mergeCell ref="W117:W118"/>
    <mergeCell ref="V107:V108"/>
    <mergeCell ref="W107:W108"/>
    <mergeCell ref="V109:V110"/>
    <mergeCell ref="W109:W110"/>
    <mergeCell ref="V111:V112"/>
    <mergeCell ref="W111:W112"/>
    <mergeCell ref="W101:W102"/>
    <mergeCell ref="V103:V104"/>
    <mergeCell ref="W103:W104"/>
    <mergeCell ref="V105:V106"/>
    <mergeCell ref="W105:W106"/>
    <mergeCell ref="V95:V96"/>
    <mergeCell ref="W95:W96"/>
    <mergeCell ref="V97:V98"/>
    <mergeCell ref="W97:W98"/>
    <mergeCell ref="V99:V100"/>
    <mergeCell ref="W99:W100"/>
    <mergeCell ref="V89:V90"/>
    <mergeCell ref="W89:W90"/>
    <mergeCell ref="V91:V92"/>
    <mergeCell ref="W91:W92"/>
    <mergeCell ref="V93:V94"/>
    <mergeCell ref="W93:W94"/>
    <mergeCell ref="W83:W84"/>
    <mergeCell ref="V85:V86"/>
    <mergeCell ref="W85:W86"/>
    <mergeCell ref="V87:V88"/>
    <mergeCell ref="W87:W88"/>
    <mergeCell ref="V77:V78"/>
    <mergeCell ref="W77:W78"/>
    <mergeCell ref="V79:V80"/>
    <mergeCell ref="W79:W80"/>
    <mergeCell ref="V81:V82"/>
    <mergeCell ref="W81:W82"/>
    <mergeCell ref="V71:V72"/>
    <mergeCell ref="W71:W72"/>
    <mergeCell ref="V73:V74"/>
    <mergeCell ref="W73:W74"/>
    <mergeCell ref="V75:V76"/>
    <mergeCell ref="W75:W76"/>
    <mergeCell ref="W65:W66"/>
    <mergeCell ref="V67:V68"/>
    <mergeCell ref="W67:W68"/>
    <mergeCell ref="V69:V70"/>
    <mergeCell ref="W69:W70"/>
    <mergeCell ref="V59:V60"/>
    <mergeCell ref="W59:W60"/>
    <mergeCell ref="V61:V62"/>
    <mergeCell ref="W61:W62"/>
    <mergeCell ref="V63:V64"/>
    <mergeCell ref="W63:W64"/>
    <mergeCell ref="V53:V54"/>
    <mergeCell ref="W53:W54"/>
    <mergeCell ref="V55:V56"/>
    <mergeCell ref="W55:W56"/>
    <mergeCell ref="V57:V58"/>
    <mergeCell ref="W57:W58"/>
    <mergeCell ref="W47:W48"/>
    <mergeCell ref="V49:V50"/>
    <mergeCell ref="W49:W50"/>
    <mergeCell ref="V51:V52"/>
    <mergeCell ref="W51:W52"/>
    <mergeCell ref="V41:V42"/>
    <mergeCell ref="W41:W42"/>
    <mergeCell ref="V43:V44"/>
    <mergeCell ref="W43:W44"/>
    <mergeCell ref="V45:V46"/>
    <mergeCell ref="W45:W46"/>
    <mergeCell ref="V35:V36"/>
    <mergeCell ref="W35:W36"/>
    <mergeCell ref="V37:V38"/>
    <mergeCell ref="W37:W38"/>
    <mergeCell ref="V39:V40"/>
    <mergeCell ref="W39:W40"/>
    <mergeCell ref="W29:W30"/>
    <mergeCell ref="V31:V32"/>
    <mergeCell ref="W31:W32"/>
    <mergeCell ref="V33:V34"/>
    <mergeCell ref="W33:W34"/>
    <mergeCell ref="V23:V24"/>
    <mergeCell ref="W23:W24"/>
    <mergeCell ref="V25:V26"/>
    <mergeCell ref="W25:W26"/>
    <mergeCell ref="V27:V28"/>
    <mergeCell ref="W27:W28"/>
    <mergeCell ref="V17:V18"/>
    <mergeCell ref="W17:W18"/>
    <mergeCell ref="V19:V20"/>
    <mergeCell ref="W19:W20"/>
    <mergeCell ref="V21:V22"/>
    <mergeCell ref="W21:W22"/>
    <mergeCell ref="S9:U9"/>
    <mergeCell ref="V9:V10"/>
    <mergeCell ref="B543:B544"/>
    <mergeCell ref="B545:B546"/>
    <mergeCell ref="B547:B548"/>
    <mergeCell ref="B549:B550"/>
    <mergeCell ref="B487:B488"/>
    <mergeCell ref="B489:B490"/>
    <mergeCell ref="B491:B492"/>
    <mergeCell ref="B493:B494"/>
    <mergeCell ref="B471:B472"/>
    <mergeCell ref="B473:B474"/>
    <mergeCell ref="B475:B476"/>
    <mergeCell ref="B477:B478"/>
    <mergeCell ref="B479:B480"/>
    <mergeCell ref="B481:B482"/>
    <mergeCell ref="B459:B460"/>
    <mergeCell ref="B461:B462"/>
    <mergeCell ref="B463:B464"/>
    <mergeCell ref="B465:B466"/>
    <mergeCell ref="B467:B468"/>
    <mergeCell ref="V29:V30"/>
    <mergeCell ref="V47:V48"/>
    <mergeCell ref="V65:V66"/>
    <mergeCell ref="V83:V84"/>
    <mergeCell ref="V101:V102"/>
    <mergeCell ref="V119:V120"/>
    <mergeCell ref="V137:V138"/>
    <mergeCell ref="V155:V156"/>
    <mergeCell ref="V173:V174"/>
    <mergeCell ref="V191:V192"/>
    <mergeCell ref="V209:V210"/>
    <mergeCell ref="B551:B552"/>
    <mergeCell ref="D9:F9"/>
    <mergeCell ref="D17:F17"/>
    <mergeCell ref="D23:F23"/>
    <mergeCell ref="D29:F29"/>
    <mergeCell ref="D35:F35"/>
    <mergeCell ref="B531:B532"/>
    <mergeCell ref="B533:B534"/>
    <mergeCell ref="B535:B536"/>
    <mergeCell ref="B537:B538"/>
    <mergeCell ref="B539:B540"/>
    <mergeCell ref="B541:B542"/>
    <mergeCell ref="B519:B520"/>
    <mergeCell ref="B521:B522"/>
    <mergeCell ref="B523:B524"/>
    <mergeCell ref="B525:B526"/>
    <mergeCell ref="B527:B528"/>
    <mergeCell ref="B529:B530"/>
    <mergeCell ref="B507:B508"/>
    <mergeCell ref="B509:B510"/>
    <mergeCell ref="B511:B512"/>
    <mergeCell ref="B513:B514"/>
    <mergeCell ref="B515:B516"/>
    <mergeCell ref="B517:B518"/>
    <mergeCell ref="B495:B496"/>
    <mergeCell ref="B497:B498"/>
    <mergeCell ref="B499:B500"/>
    <mergeCell ref="B501:B502"/>
    <mergeCell ref="B503:B504"/>
    <mergeCell ref="B505:B506"/>
    <mergeCell ref="B483:B484"/>
    <mergeCell ref="B485:B486"/>
    <mergeCell ref="B469:B470"/>
    <mergeCell ref="B447:B448"/>
    <mergeCell ref="B449:B450"/>
    <mergeCell ref="B451:B452"/>
    <mergeCell ref="B453:B454"/>
    <mergeCell ref="B455:B456"/>
    <mergeCell ref="B457:B458"/>
    <mergeCell ref="B435:B436"/>
    <mergeCell ref="B437:B438"/>
    <mergeCell ref="B439:B440"/>
    <mergeCell ref="B441:B442"/>
    <mergeCell ref="B443:B444"/>
    <mergeCell ref="B445:B446"/>
    <mergeCell ref="B423:B424"/>
    <mergeCell ref="B425:B426"/>
    <mergeCell ref="B427:B428"/>
    <mergeCell ref="B429:B430"/>
    <mergeCell ref="B431:B432"/>
    <mergeCell ref="B433:B434"/>
    <mergeCell ref="B411:B412"/>
    <mergeCell ref="B413:B414"/>
    <mergeCell ref="B415:B416"/>
    <mergeCell ref="B417:B418"/>
    <mergeCell ref="B419:B420"/>
    <mergeCell ref="B421:B422"/>
    <mergeCell ref="B399:B400"/>
    <mergeCell ref="B401:B402"/>
    <mergeCell ref="B403:B404"/>
    <mergeCell ref="B405:B406"/>
    <mergeCell ref="B407:B408"/>
    <mergeCell ref="B409:B410"/>
    <mergeCell ref="B387:B388"/>
    <mergeCell ref="B389:B390"/>
    <mergeCell ref="B391:B392"/>
    <mergeCell ref="B393:B394"/>
    <mergeCell ref="B395:B396"/>
    <mergeCell ref="B397:B398"/>
    <mergeCell ref="B375:B376"/>
    <mergeCell ref="B377:B378"/>
    <mergeCell ref="B379:B380"/>
    <mergeCell ref="B381:B382"/>
    <mergeCell ref="B383:B384"/>
    <mergeCell ref="B385:B386"/>
    <mergeCell ref="B363:B364"/>
    <mergeCell ref="B365:B366"/>
    <mergeCell ref="B367:B368"/>
    <mergeCell ref="B369:B370"/>
    <mergeCell ref="B371:B372"/>
    <mergeCell ref="B373:B374"/>
    <mergeCell ref="B351:B352"/>
    <mergeCell ref="B353:B354"/>
    <mergeCell ref="B355:B356"/>
    <mergeCell ref="B357:B358"/>
    <mergeCell ref="B359:B360"/>
    <mergeCell ref="B361:B362"/>
    <mergeCell ref="B339:B340"/>
    <mergeCell ref="B341:B342"/>
    <mergeCell ref="B343:B344"/>
    <mergeCell ref="B345:B346"/>
    <mergeCell ref="B347:B348"/>
    <mergeCell ref="B349:B350"/>
    <mergeCell ref="A543:A544"/>
    <mergeCell ref="A545:A546"/>
    <mergeCell ref="A547:A548"/>
    <mergeCell ref="A549:A550"/>
    <mergeCell ref="A551:A552"/>
    <mergeCell ref="B329:B330"/>
    <mergeCell ref="B331:B332"/>
    <mergeCell ref="B333:B334"/>
    <mergeCell ref="B335:B336"/>
    <mergeCell ref="B337:B338"/>
    <mergeCell ref="A531:A532"/>
    <mergeCell ref="A533:A534"/>
    <mergeCell ref="A535:A536"/>
    <mergeCell ref="A537:A538"/>
    <mergeCell ref="A539:A540"/>
    <mergeCell ref="A541:A542"/>
    <mergeCell ref="A519:A520"/>
    <mergeCell ref="A521:A522"/>
    <mergeCell ref="A523:A524"/>
    <mergeCell ref="A525:A526"/>
    <mergeCell ref="A527:A528"/>
    <mergeCell ref="A529:A530"/>
    <mergeCell ref="A507:A508"/>
    <mergeCell ref="A509:A510"/>
    <mergeCell ref="A511:A512"/>
    <mergeCell ref="A513:A514"/>
    <mergeCell ref="A515:A516"/>
    <mergeCell ref="A517:A518"/>
    <mergeCell ref="A495:A496"/>
    <mergeCell ref="A497:A498"/>
    <mergeCell ref="A499:A500"/>
    <mergeCell ref="A501:A502"/>
    <mergeCell ref="A503:A504"/>
    <mergeCell ref="A505:A506"/>
    <mergeCell ref="A483:A484"/>
    <mergeCell ref="A485:A486"/>
    <mergeCell ref="A487:A488"/>
    <mergeCell ref="A489:A490"/>
    <mergeCell ref="A491:A492"/>
    <mergeCell ref="A493:A494"/>
    <mergeCell ref="A471:A472"/>
    <mergeCell ref="A473:A474"/>
    <mergeCell ref="A475:A476"/>
    <mergeCell ref="A477:A478"/>
    <mergeCell ref="A479:A480"/>
    <mergeCell ref="A481:A482"/>
    <mergeCell ref="A459:A460"/>
    <mergeCell ref="A461:A462"/>
    <mergeCell ref="A463:A464"/>
    <mergeCell ref="A465:A466"/>
    <mergeCell ref="A467:A468"/>
    <mergeCell ref="A469:A470"/>
    <mergeCell ref="A447:A448"/>
    <mergeCell ref="A449:A450"/>
    <mergeCell ref="A451:A452"/>
    <mergeCell ref="A453:A454"/>
    <mergeCell ref="A455:A456"/>
    <mergeCell ref="A457:A458"/>
    <mergeCell ref="A435:A436"/>
    <mergeCell ref="A437:A438"/>
    <mergeCell ref="A439:A440"/>
    <mergeCell ref="A441:A442"/>
    <mergeCell ref="A443:A444"/>
    <mergeCell ref="A445:A446"/>
    <mergeCell ref="A423:A424"/>
    <mergeCell ref="A425:A426"/>
    <mergeCell ref="A427:A428"/>
    <mergeCell ref="A429:A430"/>
    <mergeCell ref="A431:A432"/>
    <mergeCell ref="A433:A434"/>
    <mergeCell ref="A411:A412"/>
    <mergeCell ref="A413:A414"/>
    <mergeCell ref="A415:A416"/>
    <mergeCell ref="A417:A418"/>
    <mergeCell ref="A419:A420"/>
    <mergeCell ref="A421:A422"/>
    <mergeCell ref="A399:A400"/>
    <mergeCell ref="A401:A402"/>
    <mergeCell ref="A403:A404"/>
    <mergeCell ref="A405:A406"/>
    <mergeCell ref="A407:A408"/>
    <mergeCell ref="A409:A410"/>
    <mergeCell ref="A387:A388"/>
    <mergeCell ref="A389:A390"/>
    <mergeCell ref="A391:A392"/>
    <mergeCell ref="A393:A394"/>
    <mergeCell ref="A395:A396"/>
    <mergeCell ref="A397:A398"/>
    <mergeCell ref="A375:A376"/>
    <mergeCell ref="A377:A378"/>
    <mergeCell ref="A379:A380"/>
    <mergeCell ref="A381:A382"/>
    <mergeCell ref="A383:A384"/>
    <mergeCell ref="A385:A386"/>
    <mergeCell ref="A363:A364"/>
    <mergeCell ref="A365:A366"/>
    <mergeCell ref="A367:A368"/>
    <mergeCell ref="A369:A370"/>
    <mergeCell ref="A371:A372"/>
    <mergeCell ref="A373:A374"/>
    <mergeCell ref="A351:A352"/>
    <mergeCell ref="A353:A354"/>
    <mergeCell ref="A355:A356"/>
    <mergeCell ref="A357:A358"/>
    <mergeCell ref="A359:A360"/>
    <mergeCell ref="A361:A362"/>
    <mergeCell ref="A339:A340"/>
    <mergeCell ref="A341:A342"/>
    <mergeCell ref="A343:A344"/>
    <mergeCell ref="A345:A346"/>
    <mergeCell ref="A347:A348"/>
    <mergeCell ref="A349:A350"/>
    <mergeCell ref="B15:B16"/>
    <mergeCell ref="A329:A330"/>
    <mergeCell ref="A331:A332"/>
    <mergeCell ref="A333:A334"/>
    <mergeCell ref="A335:A336"/>
    <mergeCell ref="A337:A338"/>
    <mergeCell ref="B317:B318"/>
    <mergeCell ref="B319:B320"/>
    <mergeCell ref="B321:B322"/>
    <mergeCell ref="B323:B324"/>
    <mergeCell ref="B325:B326"/>
    <mergeCell ref="B327:B328"/>
    <mergeCell ref="B305:B306"/>
    <mergeCell ref="B307:B308"/>
    <mergeCell ref="B309:B310"/>
    <mergeCell ref="B311:B312"/>
    <mergeCell ref="B313:B314"/>
    <mergeCell ref="B315:B316"/>
    <mergeCell ref="B293:B294"/>
    <mergeCell ref="B295:B296"/>
    <mergeCell ref="B297:B298"/>
    <mergeCell ref="B299:B300"/>
    <mergeCell ref="B301:B302"/>
    <mergeCell ref="B303:B304"/>
    <mergeCell ref="B281:B282"/>
    <mergeCell ref="B283:B284"/>
    <mergeCell ref="B285:B286"/>
    <mergeCell ref="B287:B288"/>
    <mergeCell ref="B289:B290"/>
    <mergeCell ref="B291:B292"/>
    <mergeCell ref="B269:B270"/>
    <mergeCell ref="B271:B272"/>
    <mergeCell ref="B273:B274"/>
    <mergeCell ref="B275:B276"/>
    <mergeCell ref="B277:B278"/>
    <mergeCell ref="B279:B280"/>
    <mergeCell ref="B257:B258"/>
    <mergeCell ref="B259:B260"/>
    <mergeCell ref="B261:B262"/>
    <mergeCell ref="B263:B264"/>
    <mergeCell ref="B265:B266"/>
    <mergeCell ref="B267:B268"/>
    <mergeCell ref="B245:B246"/>
    <mergeCell ref="B247:B248"/>
    <mergeCell ref="B249:B250"/>
    <mergeCell ref="B251:B252"/>
    <mergeCell ref="B253:B254"/>
    <mergeCell ref="B255:B256"/>
    <mergeCell ref="B233:B234"/>
    <mergeCell ref="B235:B236"/>
    <mergeCell ref="B237:B238"/>
    <mergeCell ref="B239:B240"/>
    <mergeCell ref="B241:B242"/>
    <mergeCell ref="B243:B244"/>
    <mergeCell ref="B221:B222"/>
    <mergeCell ref="B223:B224"/>
    <mergeCell ref="B225:B226"/>
    <mergeCell ref="B227:B228"/>
    <mergeCell ref="B229:B230"/>
    <mergeCell ref="B231:B232"/>
    <mergeCell ref="B209:B210"/>
    <mergeCell ref="B211:B212"/>
    <mergeCell ref="B213:B214"/>
    <mergeCell ref="B215:B216"/>
    <mergeCell ref="B217:B218"/>
    <mergeCell ref="B219:B220"/>
    <mergeCell ref="B197:B198"/>
    <mergeCell ref="B199:B200"/>
    <mergeCell ref="B201:B202"/>
    <mergeCell ref="B203:B204"/>
    <mergeCell ref="B205:B206"/>
    <mergeCell ref="B207:B208"/>
    <mergeCell ref="B185:B186"/>
    <mergeCell ref="B187:B188"/>
    <mergeCell ref="B189:B190"/>
    <mergeCell ref="B191:B192"/>
    <mergeCell ref="B193:B194"/>
    <mergeCell ref="B195:B196"/>
    <mergeCell ref="B173:B174"/>
    <mergeCell ref="B175:B176"/>
    <mergeCell ref="B177:B178"/>
    <mergeCell ref="B179:B180"/>
    <mergeCell ref="B181:B182"/>
    <mergeCell ref="B183:B184"/>
    <mergeCell ref="B161:B162"/>
    <mergeCell ref="B163:B164"/>
    <mergeCell ref="B165:B166"/>
    <mergeCell ref="B167:B168"/>
    <mergeCell ref="B169:B170"/>
    <mergeCell ref="B171:B172"/>
    <mergeCell ref="B149:B150"/>
    <mergeCell ref="B151:B152"/>
    <mergeCell ref="B153:B154"/>
    <mergeCell ref="B155:B156"/>
    <mergeCell ref="B157:B158"/>
    <mergeCell ref="B159:B160"/>
    <mergeCell ref="B137:B138"/>
    <mergeCell ref="B139:B140"/>
    <mergeCell ref="B141:B142"/>
    <mergeCell ref="B143:B144"/>
    <mergeCell ref="B145:B146"/>
    <mergeCell ref="B147:B148"/>
    <mergeCell ref="B125:B126"/>
    <mergeCell ref="B127:B128"/>
    <mergeCell ref="B129:B130"/>
    <mergeCell ref="B131:B132"/>
    <mergeCell ref="B133:B134"/>
    <mergeCell ref="B135:B136"/>
    <mergeCell ref="B113:B114"/>
    <mergeCell ref="B115:B116"/>
    <mergeCell ref="B117:B118"/>
    <mergeCell ref="B119:B120"/>
    <mergeCell ref="B121:B122"/>
    <mergeCell ref="B123:B124"/>
    <mergeCell ref="B43:B44"/>
    <mergeCell ref="B45:B46"/>
    <mergeCell ref="B47:B48"/>
    <mergeCell ref="B49:B50"/>
    <mergeCell ref="B51:B52"/>
    <mergeCell ref="B101:B102"/>
    <mergeCell ref="B103:B104"/>
    <mergeCell ref="B105:B106"/>
    <mergeCell ref="B107:B108"/>
    <mergeCell ref="B109:B110"/>
    <mergeCell ref="B111:B112"/>
    <mergeCell ref="B89:B90"/>
    <mergeCell ref="B91:B92"/>
    <mergeCell ref="B93:B94"/>
    <mergeCell ref="B95:B96"/>
    <mergeCell ref="B97:B98"/>
    <mergeCell ref="B99:B100"/>
    <mergeCell ref="B77:B78"/>
    <mergeCell ref="B79:B80"/>
    <mergeCell ref="B81:B82"/>
    <mergeCell ref="B83:B84"/>
    <mergeCell ref="B85:B86"/>
    <mergeCell ref="B87:B88"/>
    <mergeCell ref="B17:B18"/>
    <mergeCell ref="B19:B20"/>
    <mergeCell ref="B21:B22"/>
    <mergeCell ref="B23:B24"/>
    <mergeCell ref="B25:B26"/>
    <mergeCell ref="B27:B28"/>
    <mergeCell ref="W5:W6"/>
    <mergeCell ref="D7:F7"/>
    <mergeCell ref="G7:I7"/>
    <mergeCell ref="J7:L7"/>
    <mergeCell ref="M7:O7"/>
    <mergeCell ref="P7:R7"/>
    <mergeCell ref="S7:U7"/>
    <mergeCell ref="V7:V8"/>
    <mergeCell ref="W7:W8"/>
    <mergeCell ref="G5:I5"/>
    <mergeCell ref="J5:L5"/>
    <mergeCell ref="M5:O5"/>
    <mergeCell ref="P5:R5"/>
    <mergeCell ref="S5:U5"/>
    <mergeCell ref="V5:V6"/>
    <mergeCell ref="B5:B6"/>
    <mergeCell ref="B7:B8"/>
    <mergeCell ref="B9:B10"/>
    <mergeCell ref="B11:B12"/>
    <mergeCell ref="B13:B14"/>
    <mergeCell ref="W9:W10"/>
    <mergeCell ref="V11:V12"/>
    <mergeCell ref="W11:W12"/>
    <mergeCell ref="V13:V14"/>
    <mergeCell ref="W13:W14"/>
    <mergeCell ref="V15:V16"/>
    <mergeCell ref="A281:A282"/>
    <mergeCell ref="A283:A284"/>
    <mergeCell ref="A285:A286"/>
    <mergeCell ref="A287:A288"/>
    <mergeCell ref="A289:A290"/>
    <mergeCell ref="A291:A292"/>
    <mergeCell ref="A269:A270"/>
    <mergeCell ref="A271:A272"/>
    <mergeCell ref="A273:A274"/>
    <mergeCell ref="A275:A276"/>
    <mergeCell ref="A277:A278"/>
    <mergeCell ref="A279:A280"/>
    <mergeCell ref="A257:A258"/>
    <mergeCell ref="B29:B30"/>
    <mergeCell ref="B31:B32"/>
    <mergeCell ref="B33:B34"/>
    <mergeCell ref="B35:B36"/>
    <mergeCell ref="B37:B38"/>
    <mergeCell ref="B39:B40"/>
    <mergeCell ref="B65:B66"/>
    <mergeCell ref="B67:B68"/>
    <mergeCell ref="B69:B70"/>
    <mergeCell ref="B71:B72"/>
    <mergeCell ref="B73:B74"/>
    <mergeCell ref="B75:B76"/>
    <mergeCell ref="B53:B54"/>
    <mergeCell ref="B55:B56"/>
    <mergeCell ref="B57:B58"/>
    <mergeCell ref="B59:B60"/>
    <mergeCell ref="B61:B62"/>
    <mergeCell ref="B63:B64"/>
    <mergeCell ref="B41:B42"/>
    <mergeCell ref="A317:A318"/>
    <mergeCell ref="A319:A320"/>
    <mergeCell ref="A321:A322"/>
    <mergeCell ref="A323:A324"/>
    <mergeCell ref="A325:A326"/>
    <mergeCell ref="A327:A328"/>
    <mergeCell ref="A305:A306"/>
    <mergeCell ref="A307:A308"/>
    <mergeCell ref="A309:A310"/>
    <mergeCell ref="A311:A312"/>
    <mergeCell ref="A313:A314"/>
    <mergeCell ref="A315:A316"/>
    <mergeCell ref="A293:A294"/>
    <mergeCell ref="A295:A296"/>
    <mergeCell ref="A297:A298"/>
    <mergeCell ref="A299:A300"/>
    <mergeCell ref="A301:A302"/>
    <mergeCell ref="A303:A304"/>
    <mergeCell ref="A259:A260"/>
    <mergeCell ref="A261:A262"/>
    <mergeCell ref="A263:A264"/>
    <mergeCell ref="A265:A266"/>
    <mergeCell ref="A267:A268"/>
    <mergeCell ref="A245:A246"/>
    <mergeCell ref="A247:A248"/>
    <mergeCell ref="A249:A250"/>
    <mergeCell ref="A251:A252"/>
    <mergeCell ref="A253:A254"/>
    <mergeCell ref="A255:A256"/>
    <mergeCell ref="A233:A234"/>
    <mergeCell ref="A235:A236"/>
    <mergeCell ref="A237:A238"/>
    <mergeCell ref="A239:A240"/>
    <mergeCell ref="A241:A242"/>
    <mergeCell ref="A243:A244"/>
    <mergeCell ref="A221:A222"/>
    <mergeCell ref="A223:A224"/>
    <mergeCell ref="A225:A226"/>
    <mergeCell ref="A227:A228"/>
    <mergeCell ref="A229:A230"/>
    <mergeCell ref="A231:A232"/>
    <mergeCell ref="A209:A210"/>
    <mergeCell ref="A211:A212"/>
    <mergeCell ref="A213:A214"/>
    <mergeCell ref="A215:A216"/>
    <mergeCell ref="A217:A218"/>
    <mergeCell ref="A219:A220"/>
    <mergeCell ref="A197:A198"/>
    <mergeCell ref="A199:A200"/>
    <mergeCell ref="A201:A202"/>
    <mergeCell ref="A203:A204"/>
    <mergeCell ref="A205:A206"/>
    <mergeCell ref="A207:A208"/>
    <mergeCell ref="A185:A186"/>
    <mergeCell ref="A187:A188"/>
    <mergeCell ref="A189:A190"/>
    <mergeCell ref="A191:A192"/>
    <mergeCell ref="A193:A194"/>
    <mergeCell ref="A195:A196"/>
    <mergeCell ref="A173:A174"/>
    <mergeCell ref="A175:A176"/>
    <mergeCell ref="A177:A178"/>
    <mergeCell ref="A179:A180"/>
    <mergeCell ref="A181:A182"/>
    <mergeCell ref="A183:A184"/>
    <mergeCell ref="A161:A162"/>
    <mergeCell ref="A163:A164"/>
    <mergeCell ref="A165:A166"/>
    <mergeCell ref="A167:A168"/>
    <mergeCell ref="A169:A170"/>
    <mergeCell ref="A171:A172"/>
    <mergeCell ref="A149:A150"/>
    <mergeCell ref="A151:A152"/>
    <mergeCell ref="A153:A154"/>
    <mergeCell ref="A155:A156"/>
    <mergeCell ref="A157:A158"/>
    <mergeCell ref="A159:A160"/>
    <mergeCell ref="A137:A138"/>
    <mergeCell ref="A139:A140"/>
    <mergeCell ref="A141:A142"/>
    <mergeCell ref="A143:A144"/>
    <mergeCell ref="A145:A146"/>
    <mergeCell ref="A147:A148"/>
    <mergeCell ref="A125:A126"/>
    <mergeCell ref="A127:A128"/>
    <mergeCell ref="A129:A130"/>
    <mergeCell ref="A131:A132"/>
    <mergeCell ref="A133:A134"/>
    <mergeCell ref="A135:A136"/>
    <mergeCell ref="A113:A114"/>
    <mergeCell ref="A115:A116"/>
    <mergeCell ref="A117:A118"/>
    <mergeCell ref="A119:A120"/>
    <mergeCell ref="A121:A122"/>
    <mergeCell ref="A123:A124"/>
    <mergeCell ref="A101:A102"/>
    <mergeCell ref="A103:A104"/>
    <mergeCell ref="A105:A106"/>
    <mergeCell ref="A107:A108"/>
    <mergeCell ref="A109:A110"/>
    <mergeCell ref="A111:A112"/>
    <mergeCell ref="A89:A90"/>
    <mergeCell ref="A91:A92"/>
    <mergeCell ref="A93:A94"/>
    <mergeCell ref="A95:A96"/>
    <mergeCell ref="A97:A98"/>
    <mergeCell ref="A99:A100"/>
    <mergeCell ref="A77:A78"/>
    <mergeCell ref="A79:A80"/>
    <mergeCell ref="A81:A82"/>
    <mergeCell ref="A83:A84"/>
    <mergeCell ref="A85:A86"/>
    <mergeCell ref="A87:A88"/>
    <mergeCell ref="A65:A66"/>
    <mergeCell ref="A67:A68"/>
    <mergeCell ref="A69:A70"/>
    <mergeCell ref="A71:A72"/>
    <mergeCell ref="A73:A74"/>
    <mergeCell ref="A75:A76"/>
    <mergeCell ref="A53:A54"/>
    <mergeCell ref="A55:A56"/>
    <mergeCell ref="A57:A58"/>
    <mergeCell ref="A59:A60"/>
    <mergeCell ref="A61:A62"/>
    <mergeCell ref="A63:A64"/>
    <mergeCell ref="A41:A42"/>
    <mergeCell ref="A43:A44"/>
    <mergeCell ref="A45:A46"/>
    <mergeCell ref="A47:A48"/>
    <mergeCell ref="A49:A50"/>
    <mergeCell ref="A51:A52"/>
    <mergeCell ref="A29:A30"/>
    <mergeCell ref="A31:A32"/>
    <mergeCell ref="A33:A34"/>
    <mergeCell ref="A35:A36"/>
    <mergeCell ref="A37:A38"/>
    <mergeCell ref="A39:A40"/>
    <mergeCell ref="A17:A18"/>
    <mergeCell ref="A19:A20"/>
    <mergeCell ref="A21:A22"/>
    <mergeCell ref="A23:A24"/>
    <mergeCell ref="A25:A26"/>
    <mergeCell ref="A27:A28"/>
    <mergeCell ref="A5:A6"/>
    <mergeCell ref="A7:A8"/>
    <mergeCell ref="A9:A10"/>
    <mergeCell ref="A11:A12"/>
    <mergeCell ref="A13:A14"/>
    <mergeCell ref="A15:A16"/>
    <mergeCell ref="P3:R3"/>
    <mergeCell ref="S3:U3"/>
    <mergeCell ref="V3:V4"/>
    <mergeCell ref="W3:W4"/>
    <mergeCell ref="D1:E1"/>
    <mergeCell ref="G1:H1"/>
    <mergeCell ref="P1:R1"/>
    <mergeCell ref="S1:U1"/>
    <mergeCell ref="V1:V2"/>
    <mergeCell ref="W1:W2"/>
    <mergeCell ref="A3:A4"/>
    <mergeCell ref="B3:B4"/>
    <mergeCell ref="D3:F3"/>
    <mergeCell ref="G3:I3"/>
    <mergeCell ref="J3:L3"/>
    <mergeCell ref="M3:O3"/>
    <mergeCell ref="A1:A2"/>
    <mergeCell ref="B1:B2"/>
    <mergeCell ref="J1:L1"/>
    <mergeCell ref="M1:O1"/>
    <mergeCell ref="D5:F5"/>
    <mergeCell ref="W15:W16"/>
    <mergeCell ref="G9:I9"/>
    <mergeCell ref="J9:L9"/>
    <mergeCell ref="M9:O9"/>
    <mergeCell ref="P9:R9"/>
  </mergeCells>
  <conditionalFormatting sqref="A3:V552">
    <cfRule type="cellIs" dxfId="867" priority="885" operator="equal">
      <formula>"AB"</formula>
    </cfRule>
    <cfRule type="cellIs" dxfId="866" priority="886" operator="equal">
      <formula>"CL NOT SIGNED"</formula>
    </cfRule>
    <cfRule type="cellIs" dxfId="865" priority="887" operator="equal">
      <formula>"UN-REG"</formula>
    </cfRule>
    <cfRule type="cellIs" dxfId="864" priority="888" operator="equal">
      <formula>0</formula>
    </cfRule>
  </conditionalFormatting>
  <conditionalFormatting sqref="W3:W552">
    <cfRule type="cellIs" dxfId="863" priority="880" operator="equal">
      <formula>"ABSENT"</formula>
    </cfRule>
    <cfRule type="cellIs" dxfId="862" priority="881" operator="equal">
      <formula>"AB"</formula>
    </cfRule>
    <cfRule type="cellIs" dxfId="861" priority="882" operator="equal">
      <formula>"CL NOT SIGNED"</formula>
    </cfRule>
    <cfRule type="cellIs" dxfId="860" priority="883" operator="equal">
      <formula>"UN-REG"</formula>
    </cfRule>
    <cfRule type="cellIs" dxfId="859" priority="884" operator="equal">
      <formula>0</formula>
    </cfRule>
  </conditionalFormatting>
  <conditionalFormatting sqref="C10:V10 C9 J9:V9">
    <cfRule type="cellIs" dxfId="858" priority="860" operator="equal">
      <formula>"AB"</formula>
    </cfRule>
    <cfRule type="cellIs" dxfId="857" priority="861" operator="equal">
      <formula>"CL NOT SIGNED"</formula>
    </cfRule>
    <cfRule type="cellIs" dxfId="856" priority="862" operator="equal">
      <formula>"UN-REG"</formula>
    </cfRule>
    <cfRule type="cellIs" dxfId="855" priority="863" operator="equal">
      <formula>0</formula>
    </cfRule>
  </conditionalFormatting>
  <conditionalFormatting sqref="D9:F9">
    <cfRule type="cellIs" dxfId="854" priority="856" operator="equal">
      <formula>"AB"</formula>
    </cfRule>
    <cfRule type="cellIs" dxfId="853" priority="857" operator="equal">
      <formula>"CL NOT SIGNED"</formula>
    </cfRule>
    <cfRule type="cellIs" dxfId="852" priority="858" operator="equal">
      <formula>"UN-REG"</formula>
    </cfRule>
    <cfRule type="cellIs" dxfId="851" priority="859" operator="equal">
      <formula>0</formula>
    </cfRule>
  </conditionalFormatting>
  <conditionalFormatting sqref="G9:I9">
    <cfRule type="cellIs" dxfId="850" priority="852" operator="equal">
      <formula>"AB"</formula>
    </cfRule>
    <cfRule type="cellIs" dxfId="849" priority="853" operator="equal">
      <formula>"CL NOT SIGNED"</formula>
    </cfRule>
    <cfRule type="cellIs" dxfId="848" priority="854" operator="equal">
      <formula>"UN-REG"</formula>
    </cfRule>
    <cfRule type="cellIs" dxfId="847" priority="855" operator="equal">
      <formula>0</formula>
    </cfRule>
  </conditionalFormatting>
  <conditionalFormatting sqref="C12:V12 C14:V14 C16:V16 C18:V18 C20:V20 C22:V22 C24:V24 C26:V26 C28:V28 C30:V30 C32:V32 C34:V34 C36:V36 C38:V38 C40:V40 C42:V42 C44:V44 C46:V46 C48:V48 C50:V50 C52:V52 C54:V54 C56:V56 C58:V58 C60:V60 C62:V62 C64:V64 C66:V66 C68:V68 C70:V70 C72:V72 C74:V74 C76:V76 C78:V78 C80:V80 C82:V82 C84:V84 C86:V86 C88:V88 C90:V90 C92:V92 C94:V94 C96:V96 C98:V98 C100:V100 C102:V102 C104:V104 C106:V106 C108:V108 C110:V110 C112:V112 C114:V114 C116:V116 C118:V118 C120:V120 C122:V122 C124:V124 C126:V126 C128:V128 C130:V130 C132:V132 C134:V134 C136:V136 C138:V138 C140:V140 C142:V142 C144:V144 C146:V146 C148:V148 C150:V150 C152:V152 C154:V154 C156:V156 C158:V158 C160:V160 C162:V162 C164:V164 C166:V166 C168:V168 C170:V170 C172:V172 C174:V174 C176:V176 C178:V178 C180:V180 C182:V182 C184:V184 C186:V186 C188:V188 C190:V190 C192:V192 C194:V194 C196:V196 C198:V198 C200:V200 C202:V202 C204:V204 C206:V206 C208:V208 C210:V210 C212:V212 C214:V214 C216:V216 C218:V218 C220:V220 C222:V222 C224:V224 C226:V226 C228:V228 C230:V230 C232:V232 C234:V234 C236:V236 C238:V238 C240:V240 C242:V242 C244:V244 C246:V246 C248:V248 C250:V250 C252:V252 C254:V254 C256:V256 C258:V258 C260:V260 C262:V262 C264:V264 C266:V266 C268:V268 C270:V270 C272:V272 C274:V274 C276:V276 C278:V278 C280:V280 C282:V282 C284:V284 C286:V286 C288:V288 C290:V290 C292:V292 C294:V294 C296:V296 C298:V298 C300:V300 C302:V302 C304:V304 C306:V306 C308:V308 C310:V310 C312:V312 C314:V314 C316:V316 C318:V318 C320:V320 C322:V322 C324:V324 C326:V326 C328:V328 C330:V330 C332:V332 C334:V334 C336:V336 C338:V338 C340:V340 C342:V342 C344:V344 C346:V346 C348:V348 C350:V350 C352:V352 C354:V354 C356:V356 C358:V358 C360:V360 C362:V362 C364:V364 C366:V366 C368:V368 C370:V370 C372:V372 C374:V374 C376:V376 C378:V378 C380:V380 C382:V382 C384:V384 C386:V386 C388:V388 C390:V390 C392:V392 C394:V394 C396:V396 C398:V398 C400:V400 C402:V402 C404:V404 C406:V406 C408:V408 C410:V410 C412:V412 C414:V414 C416:V416 C418:V418 C420:V420 C422:V422 C424:V424 C426:V426 C428:V428 C430:V430 C432:V432 C434:V434 C436:V436 C438:V438 C440:V440 C442:V442 C444:V444 C446:V446 C448:V448 C450:V450 C452:V452 C454:V454 C456:V456 C458:V458 C460:V460 C462:V462 C464:V464 C466:V466 C468:V468 C470:V470 C472:V472 C474:V474 C476:V476 C478:V478 C480:V480 C482:V482 C484:V484 C486:V486 C488:V488 C490:V490 C492:V492 C494:V494 C496:V496 C498:V498 C500:V500 C502:V502 C504:V504 C506:V506 C508:V508 C510:V510 C512:V512 C514:V514 C516:V516 C518:V518 C520:V520 C522:V522 C524:V524 C526:V526 C528:V528 C530:V530 C532:V532 C534:V534 C536:V536 C538:V538 C540:V540 C542:V542 C544:V544 C546:V546 C548:V548 C550:V550 C552:V552 C11 C13 C15 C17 C19 C21 C23 C25 C27 C29 C31 C33 C35 C37 C39 C41 C43 C45 C47 C49 C51 C53 C55 C57 C59 C61 C63 C65 C67 C69 C71 C73 C75 C77 C79 C81 C83 C85 C87 C89 C91 C93 C95 C97 C99 C101 C103 C105 C107 C109 C111 C113 C115 C117 C119 C121 C123 C125 C127 C129 C131 C133 C135 C137 C139 C141 C143 C145 C147 C149 C151 C153 C155 C157 C159 C161 C163 C165 C167 C169 C171 C173 C175 C177 C179 C181 C183 C185 C187 C189 C191 C193 C195 C197 C199 C201 C203 C205 C207 C209 C211 C213 C215 C217 C219 C221 C223 C225 C227 C229 C231 C233 C235 C237 C239 C241 C243 C245 C247 C249 C251 C253 C255 C257 C259 C261 C263 C265 C267 C269 C271 C273 C275 C277 C279 C281 C283 C285 C287 C289 C291 C293 C295 C297 C299 C301 C303 C305 C307 C309 C311 C313 C315 C317 C319 C321 C323 C325 C327 C329 C331 C333 C335 C337 C339 C341 C343 C345 C347 C349 C351 C353 C355 C357 C359 C361 C363 C365 C367 C369 C371 C373 C375 C377 C379 C381 C383 C385 C387 C389 C391 C393 C395 C397 C399 C401 C403 C405 C407 C409 C411 C413 C415 C417 C419 C421 C423 C425 C427 C429 C431 C433 C435 C437 C439 C441 C443 C445 C447 C449 C451 C453 C455 C457 C459 C461 C463 C465 C467 C469 C471 C473 C475 C477 C479 C481 C483 C485 C487 C489 C491 C493 C495 C497 C499 C501 C503 C505 C507 C509 C511 C513 C515 C517 C519 C521 C523 C525 C527 C529 C531 C533 C535 C537 C539 C541 C543 C545 C547 C549 C551 J11:V11 J13:V13 J15:V15 J17:V17 J19:V19 J21:V21 J23:V23 J25:V25 J27:V27 J29:V29 J31:V31 J33:V33 J35:V35 J37:V37 J39:V39 J41:V41 J43:V43 J45:V45 J47:V47 J49:V49 J51:V51 J53:V53 J55:V55 J57:V57 J59:V59 J61:V61 J63:V63 J65:V65 J67:V67 J69:V69 J71:V71 J73:V73 J75:V75 J77:V77 J79:V79 J81:V81 J83:V83 J85:V85 J87:V87 J89:V89 J91:V91 J93:V93 J95:V95 J97:V97 J99:V99 J101:V101 J103:V103 J105:V105 J107:V107 J109:V109 J111:V111 J113:V113 J115:V115 J117:V117 J119:V119 J121:V121 J123:V123 J125:V125 J127:V127 J129:V129 J131:V131 J133:V133 J135:V135 J137:V137 J139:V139 J141:V141 J143:V143 J145:V145 J147:V147 J149:V149 J151:V151 J153:V153 J155:V155 J157:V157 J159:V159 J161:V161 J163:V163 J165:V165 J167:V167 J169:V169 J171:V171 J173:V173 J175:V175 J177:V177 J179:V179 J181:V181 J183:V183 J185:V185 J187:V187 J189:V189 J191:V191 J193:V193 J195:V195 J197:V197 J199:V199 J201:V201 J203:V203 J205:V205 J207:V207 J209:V209 J211:V211 J213:V213 J215:V215 J217:V217 J219:V219 J221:V221 J223:V223 J225:V225 J227:V227 J229:V229 J231:V231 J233:V233 J235:V235 J237:V237 J239:V239 J241:V241 J243:V243 J245:V245 J247:V247 J249:V249 J251:V251 J253:V253 J255:V255 J257:V257 J259:V259 J261:V261 J263:V263 J265:V265 J267:V267 J269:V269 J271:V271 J273:V273 J275:V275 J277:V277 J279:V279 J281:V281 J283:V283 J285:V285 J287:V287 J289:V289 J291:V291 J293:V293 J295:V295 J297:V297 J299:V299 J301:V301 J303:V303 J305:V305 J307:V307 J309:V309 J311:V311 J313:V313 J315:V315 J317:V317 J319:V319 J321:V321 J323:V323 J325:V325 J327:V327 J329:V329 J331:V331 J333:V333 J335:V335 J337:V337 J339:V339 J341:V341 J343:V343 J345:V345 J347:V347 J349:V349 J351:V351 J353:V353 J355:V355 J357:V357 J359:V359 J361:V361 J363:V363 J365:V365 J367:V367 J369:V369 J371:V371 J373:V373 J375:V375 J377:V377 J379:V379 J381:V381 J383:V383 J385:V385 J387:V387 J389:V389 J391:V391 J393:V393 J395:V395 J397:V397 J399:V399 J401:V401 J403:V403 J405:V405 J407:V407 J409:V409 J411:V411 J413:V413 J415:V415 J417:V417 J419:V419 J421:V421 J423:V423 J425:V425 J427:V427 J429:V429 J431:V431 J433:V433 J435:V435 J437:V437 J439:V439 J441:V441 J443:V443 J445:V445 J447:V447 J449:V449 J451:V451 J453:V453 J455:V455 J457:V457 J459:V459 J461:V461 J463:V463 J465:V465 J467:V467 J469:V469 J471:V471 J473:V473 J475:V475 J477:V477 J479:V479 J481:V481 J483:V483 J485:V485 J487:V487 J489:V489 J491:V491 J493:V493 J495:V495 J497:V497 J499:V499 J501:V501 J503:V503 J505:V505 J507:V507 J509:V509 J511:V511 J513:V513 J515:V515 J517:V517 J519:V519 J521:V521 J523:V523 J525:V525 J527:V527 J529:V529 J531:V531 J533:V533 J535:V535 J537:V537 J539:V539 J541:V541 J543:V543 J545:V545 J547:V547 J549:V549 J551:V551">
    <cfRule type="cellIs" dxfId="846" priority="844" operator="equal">
      <formula>"AB"</formula>
    </cfRule>
    <cfRule type="cellIs" dxfId="845" priority="845" operator="equal">
      <formula>"CL NOT SIGNED"</formula>
    </cfRule>
    <cfRule type="cellIs" dxfId="844" priority="846" operator="equal">
      <formula>"UN-REG"</formula>
    </cfRule>
    <cfRule type="cellIs" dxfId="843" priority="847" operator="equal">
      <formula>0</formula>
    </cfRule>
  </conditionalFormatting>
  <conditionalFormatting sqref="D15:F15 D17:F17 D19:F19 D21:F21 D23:F23 D25:F25 D27:F27 D29:F29 D31:F31 D33:F33 D35:F35 D37:F37 D39:F39 D41:F41 D43:F43 D45:F45 D47:F47 D49:F49 D51:F51 D53:F53 D55:F55 D57:F57 D59:F59 D61:F61 D63:F63 D65:F65 D67:F67 D69:F69 D71:F71 D73:F73 D75:F75 D77:F77 D79:F79 D81:F81 D83:F83 D85:F85 D87:F87 D89:F89 D91:F91 D93:F93 D95:F95 D97:F97 D99:F99 D101:F101 D103:F103 D105:F105 D107:F107 D109:F109 D111:F111 D113:F113 D115:F115 D117:F117 D119:F119 D121:F121 D123:F123 D125:F125 D127:F127 D129:F129 D131:F131 D133:F133 D135:F135 D137:F137 D139:F139 D141:F141 D143:F143 D145:F145 D147:F147 D149:F149 D151:F151 D153:F153 D155:F155 D157:F157 D159:F159 D161:F161 D163:F163 D165:F165 D167:F167 D169:F169 D171:F171 D173:F173 D175:F175 D177:F177 D179:F179 D181:F181 D183:F183 D185:F185 D187:F187 D189:F189 D191:F191 D193:F193 D195:F195 D197:F197 D199:F199 D201:F201 D203:F203 D205:F205 D207:F207 D209:F209 D211:F211 D213:F213 D215:F215 D217:F217 D219:F219 D221:F221 D223:F223 D225:F225 D227:F227 D229:F229 D231:F231 D233:F233 D235:F235 D237:F237 D239:F239 D241:F241 D243:F243 D245:F245 D247:F247 D249:F249 D251:F251 D253:F253 D255:F255 D257:F257 D259:F259 D261:F261 D263:F263 D265:F265 D267:F267 D269:F269 D271:F271 D273:F273 D275:F275 D277:F277 D279:F279 D281:F281 D283:F283 D285:F285 D287:F287 D289:F289 D291:F291 D293:F293 D295:F295 D297:F297 D299:F299 D301:F301 D303:F303 D305:F305 D307:F307 D309:F309 D311:F311 D313:F313 D315:F315 D317:F317 D319:F319 D321:F321 D323:F323 D325:F325 D327:F327 D329:F329 D331:F331 D333:F333 D335:F335 D337:F337 D339:F339 D341:F341 D343:F343 D345:F345 D347:F347 D349:F349 D351:F351 D353:F353 D355:F355 D357:F357 D359:F359 D361:F361 D363:F363 D365:F365 D367:F367 D369:F369 D371:F371 D373:F373 D375:F375 D377:F377 D379:F379 D381:F381 D383:F383 D385:F385 D387:F387 D389:F389 D391:F391 D393:F393 D395:F395 D397:F397 D399:F399 D401:F401 D403:F403 D405:F405 D407:F407 D409:F409 D411:F411 D413:F413 D415:F415 D417:F417 D419:F419 D421:F421 D423:F423 D425:F425 D427:F427 D429:F429 D431:F431 D433:F433 D435:F435 D437:F437 D439:F439 D441:F441 D443:F443 D445:F445 D447:F447 D449:F449 D451:F451 D453:F453 D455:F455 D457:F457 D459:F459 D461:F461 D463:F463 D465:F465 D467:F467 D469:F469 D471:F471 D473:F473 D475:F475 D477:F477 D479:F479 D481:F481 D483:F483 D485:F485 D487:F487 D489:F489 D491:F491 D493:F493 D495:F495 D497:F497 D499:F499 D501:F501 D503:F503 D505:F505 D507:F507 D509:F509 D511:F511 D513:F513 D515:F515 D517:F517 D519:F519 D521:F521 D523:F523 D525:F525 D527:F527 D529:F529 D531:F531 D533:F533 D535:F535 D537:F537 D539:F539 D541:F541 D543:F543 D545:F545 D547:F547 D549:F549 D551:F551 D11:F11 D13:F13">
    <cfRule type="cellIs" dxfId="842" priority="840" operator="equal">
      <formula>"AB"</formula>
    </cfRule>
    <cfRule type="cellIs" dxfId="841" priority="841" operator="equal">
      <formula>"CL NOT SIGNED"</formula>
    </cfRule>
    <cfRule type="cellIs" dxfId="840" priority="842" operator="equal">
      <formula>"UN-REG"</formula>
    </cfRule>
    <cfRule type="cellIs" dxfId="839" priority="843" operator="equal">
      <formula>0</formula>
    </cfRule>
  </conditionalFormatting>
  <conditionalFormatting sqref="G13:I13 G15:I15 G17:I17 G19:I19 G21:I21 G23:I23 G25:I25 G27:I27 G29:I29 G31:I31 G33:I33 G35:I35 G37:I37 G39:I39 G41:I41 G43:I43 G45:I45 G47:I47 G49:I49 G51:I51 G53:I53 G55:I55 G57:I57 G59:I59 G61:I61 G63:I63 G65:I65 G67:I67 G69:I69 G71:I71 G73:I73 G75:I75 G77:I77 G79:I79 G81:I81 G83:I83 G85:I85 G87:I87 G89:I89 G91:I91 G93:I93 G95:I95 G97:I97 G99:I99 G101:I101 G103:I103 G105:I105 G107:I107 G109:I109 G111:I111 G113:I113 G115:I115 G117:I117 G119:I119 G121:I121 G123:I123 G125:I125 G127:I127 G129:I129 G131:I131 G133:I133 G135:I135 G137:I137 G139:I139 G141:I141 G143:I143 G145:I145 G147:I147 G149:I149 G151:I151 G153:I153 G155:I155 G157:I157 G159:I159 G161:I161 G163:I163 G165:I165 G167:I167 G169:I169 G171:I171 G173:I173 G175:I175 G177:I177 G179:I179 G181:I181 G183:I183 G185:I185 G187:I187 G189:I189 G191:I191 G193:I193 G195:I195 G197:I197 G199:I199 G201:I201 G203:I203 G205:I205 G207:I207 G209:I209 G211:I211 G213:I213 G215:I215 G217:I217 G219:I219 G221:I221 G223:I223 G225:I225 G227:I227 G229:I229 G231:I231 G233:I233 G235:I235 G237:I237 G239:I239 G241:I241 G243:I243 G245:I245 G247:I247 G249:I249 G251:I251 G253:I253 G255:I255 G257:I257 G259:I259 G261:I261 G263:I263 G265:I265 G267:I267 G269:I269 G271:I271 G273:I273 G275:I275 G277:I277 G279:I279 G281:I281 G283:I283 G285:I285 G287:I287 G289:I289 G291:I291 G293:I293 G295:I295 G297:I297 G299:I299 G301:I301 G303:I303 G305:I305 G307:I307 G309:I309 G311:I311 G313:I313 G315:I315 G317:I317 G319:I319 G321:I321 G323:I323 G325:I325 G327:I327 G329:I329 G331:I331 G333:I333 G335:I335 G337:I337 G339:I339 G341:I341 G343:I343 G345:I345 G347:I347 G349:I349 G351:I351 G353:I353 G355:I355 G357:I357 G359:I359 G361:I361 G363:I363 G365:I365 G367:I367 G369:I369 G371:I371 G373:I373 G375:I375 G377:I377 G379:I379 G381:I381 G383:I383 G385:I385 G387:I387 G389:I389 G391:I391 G393:I393 G395:I395 G397:I397 G399:I399 G401:I401 G403:I403 G405:I405 G407:I407 G409:I409 G411:I411 G413:I413 G415:I415 G417:I417 G419:I419 G421:I421 G423:I423 G425:I425 G427:I427 G429:I429 G431:I431 G433:I433 G435:I435 G437:I437 G439:I439 G441:I441 G443:I443 G445:I445 G447:I447 G449:I449 G451:I451 G453:I453 G455:I455 G457:I457 G459:I459 G461:I461 G463:I463 G465:I465 G467:I467 G469:I469 G471:I471 G473:I473 G475:I475 G477:I477 G479:I479 G481:I481 G483:I483 G485:I485 G487:I487 G489:I489 G491:I491 G493:I493 G495:I495 G497:I497 G499:I499 G501:I501 G503:I503 G505:I505 G507:I507 G509:I509 G511:I511 G513:I513 G515:I515 G517:I517 G519:I519 G521:I521 G523:I523 G525:I525 G527:I527 G529:I529 G531:I531 G533:I533 G535:I535 G537:I537 G539:I539 G541:I541 G543:I543 G545:I545 G547:I547 G549:I549 G551:I551 G11:I11">
    <cfRule type="cellIs" dxfId="838" priority="836" operator="equal">
      <formula>"AB"</formula>
    </cfRule>
    <cfRule type="cellIs" dxfId="837" priority="837" operator="equal">
      <formula>"CL NOT SIGNED"</formula>
    </cfRule>
    <cfRule type="cellIs" dxfId="836" priority="838" operator="equal">
      <formula>"UN-REG"</formula>
    </cfRule>
    <cfRule type="cellIs" dxfId="835" priority="839" operator="equal">
      <formula>0</formula>
    </cfRule>
  </conditionalFormatting>
  <conditionalFormatting sqref="A3:W552">
    <cfRule type="expression" dxfId="834" priority="835">
      <formula>$C5&lt;&gt;""</formula>
    </cfRule>
  </conditionalFormatting>
  <conditionalFormatting sqref="D11:F11">
    <cfRule type="cellIs" dxfId="833" priority="831" operator="equal">
      <formula>"AB"</formula>
    </cfRule>
    <cfRule type="cellIs" dxfId="832" priority="832" operator="equal">
      <formula>"CL NOT SIGNED"</formula>
    </cfRule>
    <cfRule type="cellIs" dxfId="831" priority="833" operator="equal">
      <formula>"UN-REG"</formula>
    </cfRule>
    <cfRule type="cellIs" dxfId="830" priority="834" operator="equal">
      <formula>0</formula>
    </cfRule>
  </conditionalFormatting>
  <conditionalFormatting sqref="D11:F11">
    <cfRule type="cellIs" dxfId="829" priority="827" operator="equal">
      <formula>"AB"</formula>
    </cfRule>
    <cfRule type="cellIs" dxfId="828" priority="828" operator="equal">
      <formula>"CL NOT SIGNED"</formula>
    </cfRule>
    <cfRule type="cellIs" dxfId="827" priority="829" operator="equal">
      <formula>"UN-REG"</formula>
    </cfRule>
    <cfRule type="cellIs" dxfId="826" priority="830" operator="equal">
      <formula>0</formula>
    </cfRule>
  </conditionalFormatting>
  <conditionalFormatting sqref="D13:F13">
    <cfRule type="cellIs" dxfId="825" priority="823" operator="equal">
      <formula>"AB"</formula>
    </cfRule>
    <cfRule type="cellIs" dxfId="824" priority="824" operator="equal">
      <formula>"CL NOT SIGNED"</formula>
    </cfRule>
    <cfRule type="cellIs" dxfId="823" priority="825" operator="equal">
      <formula>"UN-REG"</formula>
    </cfRule>
    <cfRule type="cellIs" dxfId="822" priority="826" operator="equal">
      <formula>0</formula>
    </cfRule>
  </conditionalFormatting>
  <conditionalFormatting sqref="D13:F13">
    <cfRule type="cellIs" dxfId="821" priority="819" operator="equal">
      <formula>"AB"</formula>
    </cfRule>
    <cfRule type="cellIs" dxfId="820" priority="820" operator="equal">
      <formula>"CL NOT SIGNED"</formula>
    </cfRule>
    <cfRule type="cellIs" dxfId="819" priority="821" operator="equal">
      <formula>"UN-REG"</formula>
    </cfRule>
    <cfRule type="cellIs" dxfId="818" priority="822" operator="equal">
      <formula>0</formula>
    </cfRule>
  </conditionalFormatting>
  <conditionalFormatting sqref="D9:F9">
    <cfRule type="cellIs" dxfId="817" priority="815" operator="equal">
      <formula>"AB"</formula>
    </cfRule>
    <cfRule type="cellIs" dxfId="816" priority="816" operator="equal">
      <formula>"CL NOT SIGNED"</formula>
    </cfRule>
    <cfRule type="cellIs" dxfId="815" priority="817" operator="equal">
      <formula>"UN-REG"</formula>
    </cfRule>
    <cfRule type="cellIs" dxfId="814" priority="818" operator="equal">
      <formula>0</formula>
    </cfRule>
  </conditionalFormatting>
  <conditionalFormatting sqref="D9:F9">
    <cfRule type="cellIs" dxfId="813" priority="811" operator="equal">
      <formula>"AB"</formula>
    </cfRule>
    <cfRule type="cellIs" dxfId="812" priority="812" operator="equal">
      <formula>"CL NOT SIGNED"</formula>
    </cfRule>
    <cfRule type="cellIs" dxfId="811" priority="813" operator="equal">
      <formula>"UN-REG"</formula>
    </cfRule>
    <cfRule type="cellIs" dxfId="810" priority="814" operator="equal">
      <formula>0</formula>
    </cfRule>
  </conditionalFormatting>
  <conditionalFormatting sqref="D9:F9">
    <cfRule type="cellIs" dxfId="809" priority="807" operator="equal">
      <formula>"AB"</formula>
    </cfRule>
    <cfRule type="cellIs" dxfId="808" priority="808" operator="equal">
      <formula>"CL NOT SIGNED"</formula>
    </cfRule>
    <cfRule type="cellIs" dxfId="807" priority="809" operator="equal">
      <formula>"UN-REG"</formula>
    </cfRule>
    <cfRule type="cellIs" dxfId="806" priority="810" operator="equal">
      <formula>0</formula>
    </cfRule>
  </conditionalFormatting>
  <conditionalFormatting sqref="G9:I9">
    <cfRule type="cellIs" dxfId="805" priority="803" operator="equal">
      <formula>"AB"</formula>
    </cfRule>
    <cfRule type="cellIs" dxfId="804" priority="804" operator="equal">
      <formula>"CL NOT SIGNED"</formula>
    </cfRule>
    <cfRule type="cellIs" dxfId="803" priority="805" operator="equal">
      <formula>"UN-REG"</formula>
    </cfRule>
    <cfRule type="cellIs" dxfId="802" priority="806" operator="equal">
      <formula>0</formula>
    </cfRule>
  </conditionalFormatting>
  <conditionalFormatting sqref="D11:F11">
    <cfRule type="cellIs" dxfId="801" priority="799" operator="equal">
      <formula>"AB"</formula>
    </cfRule>
    <cfRule type="cellIs" dxfId="800" priority="800" operator="equal">
      <formula>"CL NOT SIGNED"</formula>
    </cfRule>
    <cfRule type="cellIs" dxfId="799" priority="801" operator="equal">
      <formula>"UN-REG"</formula>
    </cfRule>
    <cfRule type="cellIs" dxfId="798" priority="802" operator="equal">
      <formula>0</formula>
    </cfRule>
  </conditionalFormatting>
  <conditionalFormatting sqref="D11:F11">
    <cfRule type="cellIs" dxfId="797" priority="795" operator="equal">
      <formula>"AB"</formula>
    </cfRule>
    <cfRule type="cellIs" dxfId="796" priority="796" operator="equal">
      <formula>"CL NOT SIGNED"</formula>
    </cfRule>
    <cfRule type="cellIs" dxfId="795" priority="797" operator="equal">
      <formula>"UN-REG"</formula>
    </cfRule>
    <cfRule type="cellIs" dxfId="794" priority="798" operator="equal">
      <formula>0</formula>
    </cfRule>
  </conditionalFormatting>
  <conditionalFormatting sqref="D9:F9">
    <cfRule type="cellIs" dxfId="793" priority="791" operator="equal">
      <formula>"AB"</formula>
    </cfRule>
    <cfRule type="cellIs" dxfId="792" priority="792" operator="equal">
      <formula>"CL NOT SIGNED"</formula>
    </cfRule>
    <cfRule type="cellIs" dxfId="791" priority="793" operator="equal">
      <formula>"UN-REG"</formula>
    </cfRule>
    <cfRule type="cellIs" dxfId="790" priority="794" operator="equal">
      <formula>0</formula>
    </cfRule>
  </conditionalFormatting>
  <conditionalFormatting sqref="G9:I9">
    <cfRule type="cellIs" dxfId="789" priority="787" operator="equal">
      <formula>"AB"</formula>
    </cfRule>
    <cfRule type="cellIs" dxfId="788" priority="788" operator="equal">
      <formula>"CL NOT SIGNED"</formula>
    </cfRule>
    <cfRule type="cellIs" dxfId="787" priority="789" operator="equal">
      <formula>"UN-REG"</formula>
    </cfRule>
    <cfRule type="cellIs" dxfId="786" priority="790" operator="equal">
      <formula>0</formula>
    </cfRule>
  </conditionalFormatting>
  <conditionalFormatting sqref="D9:F9">
    <cfRule type="cellIs" dxfId="785" priority="783" operator="equal">
      <formula>"AB"</formula>
    </cfRule>
    <cfRule type="cellIs" dxfId="784" priority="784" operator="equal">
      <formula>"CL NOT SIGNED"</formula>
    </cfRule>
    <cfRule type="cellIs" dxfId="783" priority="785" operator="equal">
      <formula>"UN-REG"</formula>
    </cfRule>
    <cfRule type="cellIs" dxfId="782" priority="786" operator="equal">
      <formula>0</formula>
    </cfRule>
  </conditionalFormatting>
  <conditionalFormatting sqref="D9:F9">
    <cfRule type="cellIs" dxfId="781" priority="779" operator="equal">
      <formula>"AB"</formula>
    </cfRule>
    <cfRule type="cellIs" dxfId="780" priority="780" operator="equal">
      <formula>"CL NOT SIGNED"</formula>
    </cfRule>
    <cfRule type="cellIs" dxfId="779" priority="781" operator="equal">
      <formula>"UN-REG"</formula>
    </cfRule>
    <cfRule type="cellIs" dxfId="778" priority="782" operator="equal">
      <formula>0</formula>
    </cfRule>
  </conditionalFormatting>
  <conditionalFormatting sqref="D9:F9">
    <cfRule type="cellIs" dxfId="777" priority="775" operator="equal">
      <formula>"AB"</formula>
    </cfRule>
    <cfRule type="cellIs" dxfId="776" priority="776" operator="equal">
      <formula>"CL NOT SIGNED"</formula>
    </cfRule>
    <cfRule type="cellIs" dxfId="775" priority="777" operator="equal">
      <formula>"UN-REG"</formula>
    </cfRule>
    <cfRule type="cellIs" dxfId="774" priority="778" operator="equal">
      <formula>0</formula>
    </cfRule>
  </conditionalFormatting>
  <conditionalFormatting sqref="D9:F9">
    <cfRule type="cellIs" dxfId="773" priority="771" operator="equal">
      <formula>"AB"</formula>
    </cfRule>
    <cfRule type="cellIs" dxfId="772" priority="772" operator="equal">
      <formula>"CL NOT SIGNED"</formula>
    </cfRule>
    <cfRule type="cellIs" dxfId="771" priority="773" operator="equal">
      <formula>"UN-REG"</formula>
    </cfRule>
    <cfRule type="cellIs" dxfId="770" priority="774" operator="equal">
      <formula>0</formula>
    </cfRule>
  </conditionalFormatting>
  <conditionalFormatting sqref="D7:F7">
    <cfRule type="cellIs" dxfId="769" priority="767" operator="equal">
      <formula>"AB"</formula>
    </cfRule>
    <cfRule type="cellIs" dxfId="768" priority="768" operator="equal">
      <formula>"CL NOT SIGNED"</formula>
    </cfRule>
    <cfRule type="cellIs" dxfId="767" priority="769" operator="equal">
      <formula>"UN-REG"</formula>
    </cfRule>
    <cfRule type="cellIs" dxfId="766" priority="770" operator="equal">
      <formula>0</formula>
    </cfRule>
  </conditionalFormatting>
  <conditionalFormatting sqref="G7:I7">
    <cfRule type="cellIs" dxfId="765" priority="763" operator="equal">
      <formula>"AB"</formula>
    </cfRule>
    <cfRule type="cellIs" dxfId="764" priority="764" operator="equal">
      <formula>"CL NOT SIGNED"</formula>
    </cfRule>
    <cfRule type="cellIs" dxfId="763" priority="765" operator="equal">
      <formula>"UN-REG"</formula>
    </cfRule>
    <cfRule type="cellIs" dxfId="762" priority="766" operator="equal">
      <formula>0</formula>
    </cfRule>
  </conditionalFormatting>
  <conditionalFormatting sqref="D7:F7">
    <cfRule type="cellIs" dxfId="761" priority="759" operator="equal">
      <formula>"AB"</formula>
    </cfRule>
    <cfRule type="cellIs" dxfId="760" priority="760" operator="equal">
      <formula>"CL NOT SIGNED"</formula>
    </cfRule>
    <cfRule type="cellIs" dxfId="759" priority="761" operator="equal">
      <formula>"UN-REG"</formula>
    </cfRule>
    <cfRule type="cellIs" dxfId="758" priority="762" operator="equal">
      <formula>0</formula>
    </cfRule>
  </conditionalFormatting>
  <conditionalFormatting sqref="D7:F7">
    <cfRule type="cellIs" dxfId="757" priority="755" operator="equal">
      <formula>"AB"</formula>
    </cfRule>
    <cfRule type="cellIs" dxfId="756" priority="756" operator="equal">
      <formula>"CL NOT SIGNED"</formula>
    </cfRule>
    <cfRule type="cellIs" dxfId="755" priority="757" operator="equal">
      <formula>"UN-REG"</formula>
    </cfRule>
    <cfRule type="cellIs" dxfId="754" priority="758" operator="equal">
      <formula>0</formula>
    </cfRule>
  </conditionalFormatting>
  <conditionalFormatting sqref="D7:F7">
    <cfRule type="cellIs" dxfId="753" priority="751" operator="equal">
      <formula>"AB"</formula>
    </cfRule>
    <cfRule type="cellIs" dxfId="752" priority="752" operator="equal">
      <formula>"CL NOT SIGNED"</formula>
    </cfRule>
    <cfRule type="cellIs" dxfId="751" priority="753" operator="equal">
      <formula>"UN-REG"</formula>
    </cfRule>
    <cfRule type="cellIs" dxfId="750" priority="754" operator="equal">
      <formula>0</formula>
    </cfRule>
  </conditionalFormatting>
  <conditionalFormatting sqref="G7:I7">
    <cfRule type="cellIs" dxfId="749" priority="747" operator="equal">
      <formula>"AB"</formula>
    </cfRule>
    <cfRule type="cellIs" dxfId="748" priority="748" operator="equal">
      <formula>"CL NOT SIGNED"</formula>
    </cfRule>
    <cfRule type="cellIs" dxfId="747" priority="749" operator="equal">
      <formula>"UN-REG"</formula>
    </cfRule>
    <cfRule type="cellIs" dxfId="746" priority="750" operator="equal">
      <formula>0</formula>
    </cfRule>
  </conditionalFormatting>
  <conditionalFormatting sqref="D7:F7">
    <cfRule type="cellIs" dxfId="745" priority="743" operator="equal">
      <formula>"AB"</formula>
    </cfRule>
    <cfRule type="cellIs" dxfId="744" priority="744" operator="equal">
      <formula>"CL NOT SIGNED"</formula>
    </cfRule>
    <cfRule type="cellIs" dxfId="743" priority="745" operator="equal">
      <formula>"UN-REG"</formula>
    </cfRule>
    <cfRule type="cellIs" dxfId="742" priority="746" operator="equal">
      <formula>0</formula>
    </cfRule>
  </conditionalFormatting>
  <conditionalFormatting sqref="G7:I7">
    <cfRule type="cellIs" dxfId="741" priority="739" operator="equal">
      <formula>"AB"</formula>
    </cfRule>
    <cfRule type="cellIs" dxfId="740" priority="740" operator="equal">
      <formula>"CL NOT SIGNED"</formula>
    </cfRule>
    <cfRule type="cellIs" dxfId="739" priority="741" operator="equal">
      <formula>"UN-REG"</formula>
    </cfRule>
    <cfRule type="cellIs" dxfId="738" priority="742" operator="equal">
      <formula>0</formula>
    </cfRule>
  </conditionalFormatting>
  <conditionalFormatting sqref="D7:F7">
    <cfRule type="cellIs" dxfId="737" priority="735" operator="equal">
      <formula>"AB"</formula>
    </cfRule>
    <cfRule type="cellIs" dxfId="736" priority="736" operator="equal">
      <formula>"CL NOT SIGNED"</formula>
    </cfRule>
    <cfRule type="cellIs" dxfId="735" priority="737" operator="equal">
      <formula>"UN-REG"</formula>
    </cfRule>
    <cfRule type="cellIs" dxfId="734" priority="738" operator="equal">
      <formula>0</formula>
    </cfRule>
  </conditionalFormatting>
  <conditionalFormatting sqref="D7:F7">
    <cfRule type="cellIs" dxfId="733" priority="731" operator="equal">
      <formula>"AB"</formula>
    </cfRule>
    <cfRule type="cellIs" dxfId="732" priority="732" operator="equal">
      <formula>"CL NOT SIGNED"</formula>
    </cfRule>
    <cfRule type="cellIs" dxfId="731" priority="733" operator="equal">
      <formula>"UN-REG"</formula>
    </cfRule>
    <cfRule type="cellIs" dxfId="730" priority="734" operator="equal">
      <formula>0</formula>
    </cfRule>
  </conditionalFormatting>
  <conditionalFormatting sqref="D7:F7">
    <cfRule type="cellIs" dxfId="729" priority="727" operator="equal">
      <formula>"AB"</formula>
    </cfRule>
    <cfRule type="cellIs" dxfId="728" priority="728" operator="equal">
      <formula>"CL NOT SIGNED"</formula>
    </cfRule>
    <cfRule type="cellIs" dxfId="727" priority="729" operator="equal">
      <formula>"UN-REG"</formula>
    </cfRule>
    <cfRule type="cellIs" dxfId="726" priority="730" operator="equal">
      <formula>0</formula>
    </cfRule>
  </conditionalFormatting>
  <conditionalFormatting sqref="D7:F7">
    <cfRule type="cellIs" dxfId="725" priority="723" operator="equal">
      <formula>"AB"</formula>
    </cfRule>
    <cfRule type="cellIs" dxfId="724" priority="724" operator="equal">
      <formula>"CL NOT SIGNED"</formula>
    </cfRule>
    <cfRule type="cellIs" dxfId="723" priority="725" operator="equal">
      <formula>"UN-REG"</formula>
    </cfRule>
    <cfRule type="cellIs" dxfId="722" priority="726" operator="equal">
      <formula>0</formula>
    </cfRule>
  </conditionalFormatting>
  <conditionalFormatting sqref="D5:F5">
    <cfRule type="cellIs" dxfId="721" priority="719" operator="equal">
      <formula>"AB"</formula>
    </cfRule>
    <cfRule type="cellIs" dxfId="720" priority="720" operator="equal">
      <formula>"CL NOT SIGNED"</formula>
    </cfRule>
    <cfRule type="cellIs" dxfId="719" priority="721" operator="equal">
      <formula>"UN-REG"</formula>
    </cfRule>
    <cfRule type="cellIs" dxfId="718" priority="722" operator="equal">
      <formula>0</formula>
    </cfRule>
  </conditionalFormatting>
  <conditionalFormatting sqref="G5:I5">
    <cfRule type="cellIs" dxfId="717" priority="715" operator="equal">
      <formula>"AB"</formula>
    </cfRule>
    <cfRule type="cellIs" dxfId="716" priority="716" operator="equal">
      <formula>"CL NOT SIGNED"</formula>
    </cfRule>
    <cfRule type="cellIs" dxfId="715" priority="717" operator="equal">
      <formula>"UN-REG"</formula>
    </cfRule>
    <cfRule type="cellIs" dxfId="714" priority="718" operator="equal">
      <formula>0</formula>
    </cfRule>
  </conditionalFormatting>
  <conditionalFormatting sqref="D5:F5">
    <cfRule type="cellIs" dxfId="713" priority="711" operator="equal">
      <formula>"AB"</formula>
    </cfRule>
    <cfRule type="cellIs" dxfId="712" priority="712" operator="equal">
      <formula>"CL NOT SIGNED"</formula>
    </cfRule>
    <cfRule type="cellIs" dxfId="711" priority="713" operator="equal">
      <formula>"UN-REG"</formula>
    </cfRule>
    <cfRule type="cellIs" dxfId="710" priority="714" operator="equal">
      <formula>0</formula>
    </cfRule>
  </conditionalFormatting>
  <conditionalFormatting sqref="D5:F5">
    <cfRule type="cellIs" dxfId="709" priority="707" operator="equal">
      <formula>"AB"</formula>
    </cfRule>
    <cfRule type="cellIs" dxfId="708" priority="708" operator="equal">
      <formula>"CL NOT SIGNED"</formula>
    </cfRule>
    <cfRule type="cellIs" dxfId="707" priority="709" operator="equal">
      <formula>"UN-REG"</formula>
    </cfRule>
    <cfRule type="cellIs" dxfId="706" priority="710" operator="equal">
      <formula>0</formula>
    </cfRule>
  </conditionalFormatting>
  <conditionalFormatting sqref="D5:F5">
    <cfRule type="cellIs" dxfId="705" priority="703" operator="equal">
      <formula>"AB"</formula>
    </cfRule>
    <cfRule type="cellIs" dxfId="704" priority="704" operator="equal">
      <formula>"CL NOT SIGNED"</formula>
    </cfRule>
    <cfRule type="cellIs" dxfId="703" priority="705" operator="equal">
      <formula>"UN-REG"</formula>
    </cfRule>
    <cfRule type="cellIs" dxfId="702" priority="706" operator="equal">
      <formula>0</formula>
    </cfRule>
  </conditionalFormatting>
  <conditionalFormatting sqref="G5:I5">
    <cfRule type="cellIs" dxfId="701" priority="699" operator="equal">
      <formula>"AB"</formula>
    </cfRule>
    <cfRule type="cellIs" dxfId="700" priority="700" operator="equal">
      <formula>"CL NOT SIGNED"</formula>
    </cfRule>
    <cfRule type="cellIs" dxfId="699" priority="701" operator="equal">
      <formula>"UN-REG"</formula>
    </cfRule>
    <cfRule type="cellIs" dxfId="698" priority="702" operator="equal">
      <formula>0</formula>
    </cfRule>
  </conditionalFormatting>
  <conditionalFormatting sqref="D5:F5">
    <cfRule type="cellIs" dxfId="697" priority="695" operator="equal">
      <formula>"AB"</formula>
    </cfRule>
    <cfRule type="cellIs" dxfId="696" priority="696" operator="equal">
      <formula>"CL NOT SIGNED"</formula>
    </cfRule>
    <cfRule type="cellIs" dxfId="695" priority="697" operator="equal">
      <formula>"UN-REG"</formula>
    </cfRule>
    <cfRule type="cellIs" dxfId="694" priority="698" operator="equal">
      <formula>0</formula>
    </cfRule>
  </conditionalFormatting>
  <conditionalFormatting sqref="G5:I5">
    <cfRule type="cellIs" dxfId="693" priority="691" operator="equal">
      <formula>"AB"</formula>
    </cfRule>
    <cfRule type="cellIs" dxfId="692" priority="692" operator="equal">
      <formula>"CL NOT SIGNED"</formula>
    </cfRule>
    <cfRule type="cellIs" dxfId="691" priority="693" operator="equal">
      <formula>"UN-REG"</formula>
    </cfRule>
    <cfRule type="cellIs" dxfId="690" priority="694" operator="equal">
      <formula>0</formula>
    </cfRule>
  </conditionalFormatting>
  <conditionalFormatting sqref="D5:F5">
    <cfRule type="cellIs" dxfId="689" priority="687" operator="equal">
      <formula>"AB"</formula>
    </cfRule>
    <cfRule type="cellIs" dxfId="688" priority="688" operator="equal">
      <formula>"CL NOT SIGNED"</formula>
    </cfRule>
    <cfRule type="cellIs" dxfId="687" priority="689" operator="equal">
      <formula>"UN-REG"</formula>
    </cfRule>
    <cfRule type="cellIs" dxfId="686" priority="690" operator="equal">
      <formula>0</formula>
    </cfRule>
  </conditionalFormatting>
  <conditionalFormatting sqref="D5:F5">
    <cfRule type="cellIs" dxfId="685" priority="683" operator="equal">
      <formula>"AB"</formula>
    </cfRule>
    <cfRule type="cellIs" dxfId="684" priority="684" operator="equal">
      <formula>"CL NOT SIGNED"</formula>
    </cfRule>
    <cfRule type="cellIs" dxfId="683" priority="685" operator="equal">
      <formula>"UN-REG"</formula>
    </cfRule>
    <cfRule type="cellIs" dxfId="682" priority="686" operator="equal">
      <formula>0</formula>
    </cfRule>
  </conditionalFormatting>
  <conditionalFormatting sqref="D5:F5">
    <cfRule type="cellIs" dxfId="681" priority="679" operator="equal">
      <formula>"AB"</formula>
    </cfRule>
    <cfRule type="cellIs" dxfId="680" priority="680" operator="equal">
      <formula>"CL NOT SIGNED"</formula>
    </cfRule>
    <cfRule type="cellIs" dxfId="679" priority="681" operator="equal">
      <formula>"UN-REG"</formula>
    </cfRule>
    <cfRule type="cellIs" dxfId="678" priority="682" operator="equal">
      <formula>0</formula>
    </cfRule>
  </conditionalFormatting>
  <conditionalFormatting sqref="D5:F5">
    <cfRule type="cellIs" dxfId="677" priority="675" operator="equal">
      <formula>"AB"</formula>
    </cfRule>
    <cfRule type="cellIs" dxfId="676" priority="676" operator="equal">
      <formula>"CL NOT SIGNED"</formula>
    </cfRule>
    <cfRule type="cellIs" dxfId="675" priority="677" operator="equal">
      <formula>"UN-REG"</formula>
    </cfRule>
    <cfRule type="cellIs" dxfId="674" priority="678" operator="equal">
      <formula>0</formula>
    </cfRule>
  </conditionalFormatting>
  <conditionalFormatting sqref="D3:F3">
    <cfRule type="cellIs" dxfId="673" priority="671" operator="equal">
      <formula>"AB"</formula>
    </cfRule>
    <cfRule type="cellIs" dxfId="672" priority="672" operator="equal">
      <formula>"CL NOT SIGNED"</formula>
    </cfRule>
    <cfRule type="cellIs" dxfId="671" priority="673" operator="equal">
      <formula>"UN-REG"</formula>
    </cfRule>
    <cfRule type="cellIs" dxfId="670" priority="674" operator="equal">
      <formula>0</formula>
    </cfRule>
  </conditionalFormatting>
  <conditionalFormatting sqref="G3:I3">
    <cfRule type="cellIs" dxfId="669" priority="667" operator="equal">
      <formula>"AB"</formula>
    </cfRule>
    <cfRule type="cellIs" dxfId="668" priority="668" operator="equal">
      <formula>"CL NOT SIGNED"</formula>
    </cfRule>
    <cfRule type="cellIs" dxfId="667" priority="669" operator="equal">
      <formula>"UN-REG"</formula>
    </cfRule>
    <cfRule type="cellIs" dxfId="666" priority="670" operator="equal">
      <formula>0</formula>
    </cfRule>
  </conditionalFormatting>
  <conditionalFormatting sqref="D3:F3">
    <cfRule type="cellIs" dxfId="665" priority="663" operator="equal">
      <formula>"AB"</formula>
    </cfRule>
    <cfRule type="cellIs" dxfId="664" priority="664" operator="equal">
      <formula>"CL NOT SIGNED"</formula>
    </cfRule>
    <cfRule type="cellIs" dxfId="663" priority="665" operator="equal">
      <formula>"UN-REG"</formula>
    </cfRule>
    <cfRule type="cellIs" dxfId="662" priority="666" operator="equal">
      <formula>0</formula>
    </cfRule>
  </conditionalFormatting>
  <conditionalFormatting sqref="D3:F3">
    <cfRule type="cellIs" dxfId="661" priority="659" operator="equal">
      <formula>"AB"</formula>
    </cfRule>
    <cfRule type="cellIs" dxfId="660" priority="660" operator="equal">
      <formula>"CL NOT SIGNED"</formula>
    </cfRule>
    <cfRule type="cellIs" dxfId="659" priority="661" operator="equal">
      <formula>"UN-REG"</formula>
    </cfRule>
    <cfRule type="cellIs" dxfId="658" priority="662" operator="equal">
      <formula>0</formula>
    </cfRule>
  </conditionalFormatting>
  <conditionalFormatting sqref="D3:F3">
    <cfRule type="cellIs" dxfId="657" priority="655" operator="equal">
      <formula>"AB"</formula>
    </cfRule>
    <cfRule type="cellIs" dxfId="656" priority="656" operator="equal">
      <formula>"CL NOT SIGNED"</formula>
    </cfRule>
    <cfRule type="cellIs" dxfId="655" priority="657" operator="equal">
      <formula>"UN-REG"</formula>
    </cfRule>
    <cfRule type="cellIs" dxfId="654" priority="658" operator="equal">
      <formula>0</formula>
    </cfRule>
  </conditionalFormatting>
  <conditionalFormatting sqref="G3:I3">
    <cfRule type="cellIs" dxfId="653" priority="651" operator="equal">
      <formula>"AB"</formula>
    </cfRule>
    <cfRule type="cellIs" dxfId="652" priority="652" operator="equal">
      <formula>"CL NOT SIGNED"</formula>
    </cfRule>
    <cfRule type="cellIs" dxfId="651" priority="653" operator="equal">
      <formula>"UN-REG"</formula>
    </cfRule>
    <cfRule type="cellIs" dxfId="650" priority="654" operator="equal">
      <formula>0</formula>
    </cfRule>
  </conditionalFormatting>
  <conditionalFormatting sqref="D3:F3">
    <cfRule type="cellIs" dxfId="649" priority="647" operator="equal">
      <formula>"AB"</formula>
    </cfRule>
    <cfRule type="cellIs" dxfId="648" priority="648" operator="equal">
      <formula>"CL NOT SIGNED"</formula>
    </cfRule>
    <cfRule type="cellIs" dxfId="647" priority="649" operator="equal">
      <formula>"UN-REG"</formula>
    </cfRule>
    <cfRule type="cellIs" dxfId="646" priority="650" operator="equal">
      <formula>0</formula>
    </cfRule>
  </conditionalFormatting>
  <conditionalFormatting sqref="G3:I3">
    <cfRule type="cellIs" dxfId="645" priority="643" operator="equal">
      <formula>"AB"</formula>
    </cfRule>
    <cfRule type="cellIs" dxfId="644" priority="644" operator="equal">
      <formula>"CL NOT SIGNED"</formula>
    </cfRule>
    <cfRule type="cellIs" dxfId="643" priority="645" operator="equal">
      <formula>"UN-REG"</formula>
    </cfRule>
    <cfRule type="cellIs" dxfId="642" priority="646" operator="equal">
      <formula>0</formula>
    </cfRule>
  </conditionalFormatting>
  <conditionalFormatting sqref="D3:F3">
    <cfRule type="cellIs" dxfId="641" priority="639" operator="equal">
      <formula>"AB"</formula>
    </cfRule>
    <cfRule type="cellIs" dxfId="640" priority="640" operator="equal">
      <formula>"CL NOT SIGNED"</formula>
    </cfRule>
    <cfRule type="cellIs" dxfId="639" priority="641" operator="equal">
      <formula>"UN-REG"</formula>
    </cfRule>
    <cfRule type="cellIs" dxfId="638" priority="642" operator="equal">
      <formula>0</formula>
    </cfRule>
  </conditionalFormatting>
  <conditionalFormatting sqref="D3:F3">
    <cfRule type="cellIs" dxfId="637" priority="635" operator="equal">
      <formula>"AB"</formula>
    </cfRule>
    <cfRule type="cellIs" dxfId="636" priority="636" operator="equal">
      <formula>"CL NOT SIGNED"</formula>
    </cfRule>
    <cfRule type="cellIs" dxfId="635" priority="637" operator="equal">
      <formula>"UN-REG"</formula>
    </cfRule>
    <cfRule type="cellIs" dxfId="634" priority="638" operator="equal">
      <formula>0</formula>
    </cfRule>
  </conditionalFormatting>
  <conditionalFormatting sqref="D3:F3">
    <cfRule type="cellIs" dxfId="633" priority="631" operator="equal">
      <formula>"AB"</formula>
    </cfRule>
    <cfRule type="cellIs" dxfId="632" priority="632" operator="equal">
      <formula>"CL NOT SIGNED"</formula>
    </cfRule>
    <cfRule type="cellIs" dxfId="631" priority="633" operator="equal">
      <formula>"UN-REG"</formula>
    </cfRule>
    <cfRule type="cellIs" dxfId="630" priority="634" operator="equal">
      <formula>0</formula>
    </cfRule>
  </conditionalFormatting>
  <conditionalFormatting sqref="D3:F3">
    <cfRule type="cellIs" dxfId="629" priority="627" operator="equal">
      <formula>"AB"</formula>
    </cfRule>
    <cfRule type="cellIs" dxfId="628" priority="628" operator="equal">
      <formula>"CL NOT SIGNED"</formula>
    </cfRule>
    <cfRule type="cellIs" dxfId="627" priority="629" operator="equal">
      <formula>"UN-REG"</formula>
    </cfRule>
    <cfRule type="cellIs" dxfId="626" priority="630" operator="equal">
      <formula>0</formula>
    </cfRule>
  </conditionalFormatting>
  <conditionalFormatting sqref="C9:V10">
    <cfRule type="cellIs" dxfId="625" priority="623" operator="equal">
      <formula>"AB"</formula>
    </cfRule>
    <cfRule type="cellIs" dxfId="624" priority="624" operator="equal">
      <formula>"CL NOT SIGNED"</formula>
    </cfRule>
    <cfRule type="cellIs" dxfId="623" priority="625" operator="equal">
      <formula>"UN-REG"</formula>
    </cfRule>
    <cfRule type="cellIs" dxfId="622" priority="626" operator="equal">
      <formula>0</formula>
    </cfRule>
  </conditionalFormatting>
  <conditionalFormatting sqref="D9:F9">
    <cfRule type="cellIs" dxfId="621" priority="619" operator="equal">
      <formula>"AB"</formula>
    </cfRule>
    <cfRule type="cellIs" dxfId="620" priority="620" operator="equal">
      <formula>"CL NOT SIGNED"</formula>
    </cfRule>
    <cfRule type="cellIs" dxfId="619" priority="621" operator="equal">
      <formula>"UN-REG"</formula>
    </cfRule>
    <cfRule type="cellIs" dxfId="618" priority="622" operator="equal">
      <formula>0</formula>
    </cfRule>
  </conditionalFormatting>
  <conditionalFormatting sqref="G9:I9">
    <cfRule type="cellIs" dxfId="617" priority="615" operator="equal">
      <formula>"AB"</formula>
    </cfRule>
    <cfRule type="cellIs" dxfId="616" priority="616" operator="equal">
      <formula>"CL NOT SIGNED"</formula>
    </cfRule>
    <cfRule type="cellIs" dxfId="615" priority="617" operator="equal">
      <formula>"UN-REG"</formula>
    </cfRule>
    <cfRule type="cellIs" dxfId="614" priority="618" operator="equal">
      <formula>0</formula>
    </cfRule>
  </conditionalFormatting>
  <conditionalFormatting sqref="D9:F9">
    <cfRule type="cellIs" dxfId="613" priority="611" operator="equal">
      <formula>"AB"</formula>
    </cfRule>
    <cfRule type="cellIs" dxfId="612" priority="612" operator="equal">
      <formula>"CL NOT SIGNED"</formula>
    </cfRule>
    <cfRule type="cellIs" dxfId="611" priority="613" operator="equal">
      <formula>"UN-REG"</formula>
    </cfRule>
    <cfRule type="cellIs" dxfId="610" priority="614" operator="equal">
      <formula>0</formula>
    </cfRule>
  </conditionalFormatting>
  <conditionalFormatting sqref="D9:F9">
    <cfRule type="cellIs" dxfId="609" priority="607" operator="equal">
      <formula>"AB"</formula>
    </cfRule>
    <cfRule type="cellIs" dxfId="608" priority="608" operator="equal">
      <formula>"CL NOT SIGNED"</formula>
    </cfRule>
    <cfRule type="cellIs" dxfId="607" priority="609" operator="equal">
      <formula>"UN-REG"</formula>
    </cfRule>
    <cfRule type="cellIs" dxfId="606" priority="610" operator="equal">
      <formula>0</formula>
    </cfRule>
  </conditionalFormatting>
  <conditionalFormatting sqref="D9:F9">
    <cfRule type="cellIs" dxfId="605" priority="603" operator="equal">
      <formula>"AB"</formula>
    </cfRule>
    <cfRule type="cellIs" dxfId="604" priority="604" operator="equal">
      <formula>"CL NOT SIGNED"</formula>
    </cfRule>
    <cfRule type="cellIs" dxfId="603" priority="605" operator="equal">
      <formula>"UN-REG"</formula>
    </cfRule>
    <cfRule type="cellIs" dxfId="602" priority="606" operator="equal">
      <formula>0</formula>
    </cfRule>
  </conditionalFormatting>
  <conditionalFormatting sqref="G9:I9">
    <cfRule type="cellIs" dxfId="601" priority="599" operator="equal">
      <formula>"AB"</formula>
    </cfRule>
    <cfRule type="cellIs" dxfId="600" priority="600" operator="equal">
      <formula>"CL NOT SIGNED"</formula>
    </cfRule>
    <cfRule type="cellIs" dxfId="599" priority="601" operator="equal">
      <formula>"UN-REG"</formula>
    </cfRule>
    <cfRule type="cellIs" dxfId="598" priority="602" operator="equal">
      <formula>0</formula>
    </cfRule>
  </conditionalFormatting>
  <conditionalFormatting sqref="D9:F9">
    <cfRule type="cellIs" dxfId="597" priority="595" operator="equal">
      <formula>"AB"</formula>
    </cfRule>
    <cfRule type="cellIs" dxfId="596" priority="596" operator="equal">
      <formula>"CL NOT SIGNED"</formula>
    </cfRule>
    <cfRule type="cellIs" dxfId="595" priority="597" operator="equal">
      <formula>"UN-REG"</formula>
    </cfRule>
    <cfRule type="cellIs" dxfId="594" priority="598" operator="equal">
      <formula>0</formula>
    </cfRule>
  </conditionalFormatting>
  <conditionalFormatting sqref="G9:I9">
    <cfRule type="cellIs" dxfId="593" priority="591" operator="equal">
      <formula>"AB"</formula>
    </cfRule>
    <cfRule type="cellIs" dxfId="592" priority="592" operator="equal">
      <formula>"CL NOT SIGNED"</formula>
    </cfRule>
    <cfRule type="cellIs" dxfId="591" priority="593" operator="equal">
      <formula>"UN-REG"</formula>
    </cfRule>
    <cfRule type="cellIs" dxfId="590" priority="594" operator="equal">
      <formula>0</formula>
    </cfRule>
  </conditionalFormatting>
  <conditionalFormatting sqref="D9:F9">
    <cfRule type="cellIs" dxfId="589" priority="587" operator="equal">
      <formula>"AB"</formula>
    </cfRule>
    <cfRule type="cellIs" dxfId="588" priority="588" operator="equal">
      <formula>"CL NOT SIGNED"</formula>
    </cfRule>
    <cfRule type="cellIs" dxfId="587" priority="589" operator="equal">
      <formula>"UN-REG"</formula>
    </cfRule>
    <cfRule type="cellIs" dxfId="586" priority="590" operator="equal">
      <formula>0</formula>
    </cfRule>
  </conditionalFormatting>
  <conditionalFormatting sqref="D9:F9">
    <cfRule type="cellIs" dxfId="585" priority="583" operator="equal">
      <formula>"AB"</formula>
    </cfRule>
    <cfRule type="cellIs" dxfId="584" priority="584" operator="equal">
      <formula>"CL NOT SIGNED"</formula>
    </cfRule>
    <cfRule type="cellIs" dxfId="583" priority="585" operator="equal">
      <formula>"UN-REG"</formula>
    </cfRule>
    <cfRule type="cellIs" dxfId="582" priority="586" operator="equal">
      <formula>0</formula>
    </cfRule>
  </conditionalFormatting>
  <conditionalFormatting sqref="D9:F9">
    <cfRule type="cellIs" dxfId="581" priority="579" operator="equal">
      <formula>"AB"</formula>
    </cfRule>
    <cfRule type="cellIs" dxfId="580" priority="580" operator="equal">
      <formula>"CL NOT SIGNED"</formula>
    </cfRule>
    <cfRule type="cellIs" dxfId="579" priority="581" operator="equal">
      <formula>"UN-REG"</formula>
    </cfRule>
    <cfRule type="cellIs" dxfId="578" priority="582" operator="equal">
      <formula>0</formula>
    </cfRule>
  </conditionalFormatting>
  <conditionalFormatting sqref="D9:F9">
    <cfRule type="cellIs" dxfId="577" priority="575" operator="equal">
      <formula>"AB"</formula>
    </cfRule>
    <cfRule type="cellIs" dxfId="576" priority="576" operator="equal">
      <formula>"CL NOT SIGNED"</formula>
    </cfRule>
    <cfRule type="cellIs" dxfId="575" priority="577" operator="equal">
      <formula>"UN-REG"</formula>
    </cfRule>
    <cfRule type="cellIs" dxfId="574" priority="578" operator="equal">
      <formula>0</formula>
    </cfRule>
  </conditionalFormatting>
  <conditionalFormatting sqref="C12:V12 C11 J11:V11">
    <cfRule type="cellIs" dxfId="573" priority="571" operator="equal">
      <formula>"AB"</formula>
    </cfRule>
    <cfRule type="cellIs" dxfId="572" priority="572" operator="equal">
      <formula>"CL NOT SIGNED"</formula>
    </cfRule>
    <cfRule type="cellIs" dxfId="571" priority="573" operator="equal">
      <formula>"UN-REG"</formula>
    </cfRule>
    <cfRule type="cellIs" dxfId="570" priority="574" operator="equal">
      <formula>0</formula>
    </cfRule>
  </conditionalFormatting>
  <conditionalFormatting sqref="D11:F11">
    <cfRule type="cellIs" dxfId="569" priority="567" operator="equal">
      <formula>"AB"</formula>
    </cfRule>
    <cfRule type="cellIs" dxfId="568" priority="568" operator="equal">
      <formula>"CL NOT SIGNED"</formula>
    </cfRule>
    <cfRule type="cellIs" dxfId="567" priority="569" operator="equal">
      <formula>"UN-REG"</formula>
    </cfRule>
    <cfRule type="cellIs" dxfId="566" priority="570" operator="equal">
      <formula>0</formula>
    </cfRule>
  </conditionalFormatting>
  <conditionalFormatting sqref="G11:I11">
    <cfRule type="cellIs" dxfId="565" priority="563" operator="equal">
      <formula>"AB"</formula>
    </cfRule>
    <cfRule type="cellIs" dxfId="564" priority="564" operator="equal">
      <formula>"CL NOT SIGNED"</formula>
    </cfRule>
    <cfRule type="cellIs" dxfId="563" priority="565" operator="equal">
      <formula>"UN-REG"</formula>
    </cfRule>
    <cfRule type="cellIs" dxfId="562" priority="566" operator="equal">
      <formula>0</formula>
    </cfRule>
  </conditionalFormatting>
  <conditionalFormatting sqref="D11:F11">
    <cfRule type="cellIs" dxfId="561" priority="559" operator="equal">
      <formula>"AB"</formula>
    </cfRule>
    <cfRule type="cellIs" dxfId="560" priority="560" operator="equal">
      <formula>"CL NOT SIGNED"</formula>
    </cfRule>
    <cfRule type="cellIs" dxfId="559" priority="561" operator="equal">
      <formula>"UN-REG"</formula>
    </cfRule>
    <cfRule type="cellIs" dxfId="558" priority="562" operator="equal">
      <formula>0</formula>
    </cfRule>
  </conditionalFormatting>
  <conditionalFormatting sqref="D11:F11">
    <cfRule type="cellIs" dxfId="557" priority="555" operator="equal">
      <formula>"AB"</formula>
    </cfRule>
    <cfRule type="cellIs" dxfId="556" priority="556" operator="equal">
      <formula>"CL NOT SIGNED"</formula>
    </cfRule>
    <cfRule type="cellIs" dxfId="555" priority="557" operator="equal">
      <formula>"UN-REG"</formula>
    </cfRule>
    <cfRule type="cellIs" dxfId="554" priority="558" operator="equal">
      <formula>0</formula>
    </cfRule>
  </conditionalFormatting>
  <conditionalFormatting sqref="D11:F11">
    <cfRule type="cellIs" dxfId="553" priority="551" operator="equal">
      <formula>"AB"</formula>
    </cfRule>
    <cfRule type="cellIs" dxfId="552" priority="552" operator="equal">
      <formula>"CL NOT SIGNED"</formula>
    </cfRule>
    <cfRule type="cellIs" dxfId="551" priority="553" operator="equal">
      <formula>"UN-REG"</formula>
    </cfRule>
    <cfRule type="cellIs" dxfId="550" priority="554" operator="equal">
      <formula>0</formula>
    </cfRule>
  </conditionalFormatting>
  <conditionalFormatting sqref="G11:I11">
    <cfRule type="cellIs" dxfId="549" priority="547" operator="equal">
      <formula>"AB"</formula>
    </cfRule>
    <cfRule type="cellIs" dxfId="548" priority="548" operator="equal">
      <formula>"CL NOT SIGNED"</formula>
    </cfRule>
    <cfRule type="cellIs" dxfId="547" priority="549" operator="equal">
      <formula>"UN-REG"</formula>
    </cfRule>
    <cfRule type="cellIs" dxfId="546" priority="550" operator="equal">
      <formula>0</formula>
    </cfRule>
  </conditionalFormatting>
  <conditionalFormatting sqref="D11:F11">
    <cfRule type="cellIs" dxfId="545" priority="543" operator="equal">
      <formula>"AB"</formula>
    </cfRule>
    <cfRule type="cellIs" dxfId="544" priority="544" operator="equal">
      <formula>"CL NOT SIGNED"</formula>
    </cfRule>
    <cfRule type="cellIs" dxfId="543" priority="545" operator="equal">
      <formula>"UN-REG"</formula>
    </cfRule>
    <cfRule type="cellIs" dxfId="542" priority="546" operator="equal">
      <formula>0</formula>
    </cfRule>
  </conditionalFormatting>
  <conditionalFormatting sqref="G11:I11">
    <cfRule type="cellIs" dxfId="541" priority="539" operator="equal">
      <formula>"AB"</formula>
    </cfRule>
    <cfRule type="cellIs" dxfId="540" priority="540" operator="equal">
      <formula>"CL NOT SIGNED"</formula>
    </cfRule>
    <cfRule type="cellIs" dxfId="539" priority="541" operator="equal">
      <formula>"UN-REG"</formula>
    </cfRule>
    <cfRule type="cellIs" dxfId="538" priority="542" operator="equal">
      <formula>0</formula>
    </cfRule>
  </conditionalFormatting>
  <conditionalFormatting sqref="D11:F11">
    <cfRule type="cellIs" dxfId="537" priority="535" operator="equal">
      <formula>"AB"</formula>
    </cfRule>
    <cfRule type="cellIs" dxfId="536" priority="536" operator="equal">
      <formula>"CL NOT SIGNED"</formula>
    </cfRule>
    <cfRule type="cellIs" dxfId="535" priority="537" operator="equal">
      <formula>"UN-REG"</formula>
    </cfRule>
    <cfRule type="cellIs" dxfId="534" priority="538" operator="equal">
      <formula>0</formula>
    </cfRule>
  </conditionalFormatting>
  <conditionalFormatting sqref="D11:F11">
    <cfRule type="cellIs" dxfId="533" priority="531" operator="equal">
      <formula>"AB"</formula>
    </cfRule>
    <cfRule type="cellIs" dxfId="532" priority="532" operator="equal">
      <formula>"CL NOT SIGNED"</formula>
    </cfRule>
    <cfRule type="cellIs" dxfId="531" priority="533" operator="equal">
      <formula>"UN-REG"</formula>
    </cfRule>
    <cfRule type="cellIs" dxfId="530" priority="534" operator="equal">
      <formula>0</formula>
    </cfRule>
  </conditionalFormatting>
  <conditionalFormatting sqref="D11:F11">
    <cfRule type="cellIs" dxfId="529" priority="527" operator="equal">
      <formula>"AB"</formula>
    </cfRule>
    <cfRule type="cellIs" dxfId="528" priority="528" operator="equal">
      <formula>"CL NOT SIGNED"</formula>
    </cfRule>
    <cfRule type="cellIs" dxfId="527" priority="529" operator="equal">
      <formula>"UN-REG"</formula>
    </cfRule>
    <cfRule type="cellIs" dxfId="526" priority="530" operator="equal">
      <formula>0</formula>
    </cfRule>
  </conditionalFormatting>
  <conditionalFormatting sqref="D11:F11">
    <cfRule type="cellIs" dxfId="525" priority="523" operator="equal">
      <formula>"AB"</formula>
    </cfRule>
    <cfRule type="cellIs" dxfId="524" priority="524" operator="equal">
      <formula>"CL NOT SIGNED"</formula>
    </cfRule>
    <cfRule type="cellIs" dxfId="523" priority="525" operator="equal">
      <formula>"UN-REG"</formula>
    </cfRule>
    <cfRule type="cellIs" dxfId="522" priority="526" operator="equal">
      <formula>0</formula>
    </cfRule>
  </conditionalFormatting>
  <conditionalFormatting sqref="C11:V12">
    <cfRule type="cellIs" dxfId="521" priority="519" operator="equal">
      <formula>"AB"</formula>
    </cfRule>
    <cfRule type="cellIs" dxfId="520" priority="520" operator="equal">
      <formula>"CL NOT SIGNED"</formula>
    </cfRule>
    <cfRule type="cellIs" dxfId="519" priority="521" operator="equal">
      <formula>"UN-REG"</formula>
    </cfRule>
    <cfRule type="cellIs" dxfId="518" priority="522" operator="equal">
      <formula>0</formula>
    </cfRule>
  </conditionalFormatting>
  <conditionalFormatting sqref="D11:F11">
    <cfRule type="cellIs" dxfId="517" priority="515" operator="equal">
      <formula>"AB"</formula>
    </cfRule>
    <cfRule type="cellIs" dxfId="516" priority="516" operator="equal">
      <formula>"CL NOT SIGNED"</formula>
    </cfRule>
    <cfRule type="cellIs" dxfId="515" priority="517" operator="equal">
      <formula>"UN-REG"</formula>
    </cfRule>
    <cfRule type="cellIs" dxfId="514" priority="518" operator="equal">
      <formula>0</formula>
    </cfRule>
  </conditionalFormatting>
  <conditionalFormatting sqref="G11:I11">
    <cfRule type="cellIs" dxfId="513" priority="511" operator="equal">
      <formula>"AB"</formula>
    </cfRule>
    <cfRule type="cellIs" dxfId="512" priority="512" operator="equal">
      <formula>"CL NOT SIGNED"</formula>
    </cfRule>
    <cfRule type="cellIs" dxfId="511" priority="513" operator="equal">
      <formula>"UN-REG"</formula>
    </cfRule>
    <cfRule type="cellIs" dxfId="510" priority="514" operator="equal">
      <formula>0</formula>
    </cfRule>
  </conditionalFormatting>
  <conditionalFormatting sqref="D11:F11">
    <cfRule type="cellIs" dxfId="509" priority="507" operator="equal">
      <formula>"AB"</formula>
    </cfRule>
    <cfRule type="cellIs" dxfId="508" priority="508" operator="equal">
      <formula>"CL NOT SIGNED"</formula>
    </cfRule>
    <cfRule type="cellIs" dxfId="507" priority="509" operator="equal">
      <formula>"UN-REG"</formula>
    </cfRule>
    <cfRule type="cellIs" dxfId="506" priority="510" operator="equal">
      <formula>0</formula>
    </cfRule>
  </conditionalFormatting>
  <conditionalFormatting sqref="D11:F11">
    <cfRule type="cellIs" dxfId="505" priority="503" operator="equal">
      <formula>"AB"</formula>
    </cfRule>
    <cfRule type="cellIs" dxfId="504" priority="504" operator="equal">
      <formula>"CL NOT SIGNED"</formula>
    </cfRule>
    <cfRule type="cellIs" dxfId="503" priority="505" operator="equal">
      <formula>"UN-REG"</formula>
    </cfRule>
    <cfRule type="cellIs" dxfId="502" priority="506" operator="equal">
      <formula>0</formula>
    </cfRule>
  </conditionalFormatting>
  <conditionalFormatting sqref="D11:F11">
    <cfRule type="cellIs" dxfId="501" priority="499" operator="equal">
      <formula>"AB"</formula>
    </cfRule>
    <cfRule type="cellIs" dxfId="500" priority="500" operator="equal">
      <formula>"CL NOT SIGNED"</formula>
    </cfRule>
    <cfRule type="cellIs" dxfId="499" priority="501" operator="equal">
      <formula>"UN-REG"</formula>
    </cfRule>
    <cfRule type="cellIs" dxfId="498" priority="502" operator="equal">
      <formula>0</formula>
    </cfRule>
  </conditionalFormatting>
  <conditionalFormatting sqref="G11:I11">
    <cfRule type="cellIs" dxfId="497" priority="495" operator="equal">
      <formula>"AB"</formula>
    </cfRule>
    <cfRule type="cellIs" dxfId="496" priority="496" operator="equal">
      <formula>"CL NOT SIGNED"</formula>
    </cfRule>
    <cfRule type="cellIs" dxfId="495" priority="497" operator="equal">
      <formula>"UN-REG"</formula>
    </cfRule>
    <cfRule type="cellIs" dxfId="494" priority="498" operator="equal">
      <formula>0</formula>
    </cfRule>
  </conditionalFormatting>
  <conditionalFormatting sqref="D11:F11">
    <cfRule type="cellIs" dxfId="493" priority="491" operator="equal">
      <formula>"AB"</formula>
    </cfRule>
    <cfRule type="cellIs" dxfId="492" priority="492" operator="equal">
      <formula>"CL NOT SIGNED"</formula>
    </cfRule>
    <cfRule type="cellIs" dxfId="491" priority="493" operator="equal">
      <formula>"UN-REG"</formula>
    </cfRule>
    <cfRule type="cellIs" dxfId="490" priority="494" operator="equal">
      <formula>0</formula>
    </cfRule>
  </conditionalFormatting>
  <conditionalFormatting sqref="G11:I11">
    <cfRule type="cellIs" dxfId="489" priority="487" operator="equal">
      <formula>"AB"</formula>
    </cfRule>
    <cfRule type="cellIs" dxfId="488" priority="488" operator="equal">
      <formula>"CL NOT SIGNED"</formula>
    </cfRule>
    <cfRule type="cellIs" dxfId="487" priority="489" operator="equal">
      <formula>"UN-REG"</formula>
    </cfRule>
    <cfRule type="cellIs" dxfId="486" priority="490" operator="equal">
      <formula>0</formula>
    </cfRule>
  </conditionalFormatting>
  <conditionalFormatting sqref="D11:F11">
    <cfRule type="cellIs" dxfId="485" priority="483" operator="equal">
      <formula>"AB"</formula>
    </cfRule>
    <cfRule type="cellIs" dxfId="484" priority="484" operator="equal">
      <formula>"CL NOT SIGNED"</formula>
    </cfRule>
    <cfRule type="cellIs" dxfId="483" priority="485" operator="equal">
      <formula>"UN-REG"</formula>
    </cfRule>
    <cfRule type="cellIs" dxfId="482" priority="486" operator="equal">
      <formula>0</formula>
    </cfRule>
  </conditionalFormatting>
  <conditionalFormatting sqref="D11:F11">
    <cfRule type="cellIs" dxfId="481" priority="479" operator="equal">
      <formula>"AB"</formula>
    </cfRule>
    <cfRule type="cellIs" dxfId="480" priority="480" operator="equal">
      <formula>"CL NOT SIGNED"</formula>
    </cfRule>
    <cfRule type="cellIs" dxfId="479" priority="481" operator="equal">
      <formula>"UN-REG"</formula>
    </cfRule>
    <cfRule type="cellIs" dxfId="478" priority="482" operator="equal">
      <formula>0</formula>
    </cfRule>
  </conditionalFormatting>
  <conditionalFormatting sqref="D11:F11">
    <cfRule type="cellIs" dxfId="477" priority="475" operator="equal">
      <formula>"AB"</formula>
    </cfRule>
    <cfRule type="cellIs" dxfId="476" priority="476" operator="equal">
      <formula>"CL NOT SIGNED"</formula>
    </cfRule>
    <cfRule type="cellIs" dxfId="475" priority="477" operator="equal">
      <formula>"UN-REG"</formula>
    </cfRule>
    <cfRule type="cellIs" dxfId="474" priority="478" operator="equal">
      <formula>0</formula>
    </cfRule>
  </conditionalFormatting>
  <conditionalFormatting sqref="D11:F11">
    <cfRule type="cellIs" dxfId="473" priority="471" operator="equal">
      <formula>"AB"</formula>
    </cfRule>
    <cfRule type="cellIs" dxfId="472" priority="472" operator="equal">
      <formula>"CL NOT SIGNED"</formula>
    </cfRule>
    <cfRule type="cellIs" dxfId="471" priority="473" operator="equal">
      <formula>"UN-REG"</formula>
    </cfRule>
    <cfRule type="cellIs" dxfId="470" priority="474" operator="equal">
      <formula>0</formula>
    </cfRule>
  </conditionalFormatting>
  <conditionalFormatting sqref="D7:F7">
    <cfRule type="cellIs" dxfId="469" priority="467" operator="equal">
      <formula>"AB"</formula>
    </cfRule>
    <cfRule type="cellIs" dxfId="468" priority="468" operator="equal">
      <formula>"CL NOT SIGNED"</formula>
    </cfRule>
    <cfRule type="cellIs" dxfId="467" priority="469" operator="equal">
      <formula>"UN-REG"</formula>
    </cfRule>
    <cfRule type="cellIs" dxfId="466" priority="470" operator="equal">
      <formula>0</formula>
    </cfRule>
  </conditionalFormatting>
  <conditionalFormatting sqref="G7:I7">
    <cfRule type="cellIs" dxfId="465" priority="463" operator="equal">
      <formula>"AB"</formula>
    </cfRule>
    <cfRule type="cellIs" dxfId="464" priority="464" operator="equal">
      <formula>"CL NOT SIGNED"</formula>
    </cfRule>
    <cfRule type="cellIs" dxfId="463" priority="465" operator="equal">
      <formula>"UN-REG"</formula>
    </cfRule>
    <cfRule type="cellIs" dxfId="462" priority="466" operator="equal">
      <formula>0</formula>
    </cfRule>
  </conditionalFormatting>
  <conditionalFormatting sqref="D7:F7">
    <cfRule type="cellIs" dxfId="461" priority="459" operator="equal">
      <formula>"AB"</formula>
    </cfRule>
    <cfRule type="cellIs" dxfId="460" priority="460" operator="equal">
      <formula>"CL NOT SIGNED"</formula>
    </cfRule>
    <cfRule type="cellIs" dxfId="459" priority="461" operator="equal">
      <formula>"UN-REG"</formula>
    </cfRule>
    <cfRule type="cellIs" dxfId="458" priority="462" operator="equal">
      <formula>0</formula>
    </cfRule>
  </conditionalFormatting>
  <conditionalFormatting sqref="D7:F7">
    <cfRule type="cellIs" dxfId="457" priority="455" operator="equal">
      <formula>"AB"</formula>
    </cfRule>
    <cfRule type="cellIs" dxfId="456" priority="456" operator="equal">
      <formula>"CL NOT SIGNED"</formula>
    </cfRule>
    <cfRule type="cellIs" dxfId="455" priority="457" operator="equal">
      <formula>"UN-REG"</formula>
    </cfRule>
    <cfRule type="cellIs" dxfId="454" priority="458" operator="equal">
      <formula>0</formula>
    </cfRule>
  </conditionalFormatting>
  <conditionalFormatting sqref="D9:F9">
    <cfRule type="cellIs" dxfId="453" priority="451" operator="equal">
      <formula>"AB"</formula>
    </cfRule>
    <cfRule type="cellIs" dxfId="452" priority="452" operator="equal">
      <formula>"CL NOT SIGNED"</formula>
    </cfRule>
    <cfRule type="cellIs" dxfId="451" priority="453" operator="equal">
      <formula>"UN-REG"</formula>
    </cfRule>
    <cfRule type="cellIs" dxfId="450" priority="454" operator="equal">
      <formula>0</formula>
    </cfRule>
  </conditionalFormatting>
  <conditionalFormatting sqref="D9:F9">
    <cfRule type="cellIs" dxfId="449" priority="447" operator="equal">
      <formula>"AB"</formula>
    </cfRule>
    <cfRule type="cellIs" dxfId="448" priority="448" operator="equal">
      <formula>"CL NOT SIGNED"</formula>
    </cfRule>
    <cfRule type="cellIs" dxfId="447" priority="449" operator="equal">
      <formula>"UN-REG"</formula>
    </cfRule>
    <cfRule type="cellIs" dxfId="446" priority="450" operator="equal">
      <formula>0</formula>
    </cfRule>
  </conditionalFormatting>
  <conditionalFormatting sqref="D9:F9">
    <cfRule type="cellIs" dxfId="445" priority="443" operator="equal">
      <formula>"AB"</formula>
    </cfRule>
    <cfRule type="cellIs" dxfId="444" priority="444" operator="equal">
      <formula>"CL NOT SIGNED"</formula>
    </cfRule>
    <cfRule type="cellIs" dxfId="443" priority="445" operator="equal">
      <formula>"UN-REG"</formula>
    </cfRule>
    <cfRule type="cellIs" dxfId="442" priority="446" operator="equal">
      <formula>0</formula>
    </cfRule>
  </conditionalFormatting>
  <conditionalFormatting sqref="D9:F9">
    <cfRule type="cellIs" dxfId="441" priority="439" operator="equal">
      <formula>"AB"</formula>
    </cfRule>
    <cfRule type="cellIs" dxfId="440" priority="440" operator="equal">
      <formula>"CL NOT SIGNED"</formula>
    </cfRule>
    <cfRule type="cellIs" dxfId="439" priority="441" operator="equal">
      <formula>"UN-REG"</formula>
    </cfRule>
    <cfRule type="cellIs" dxfId="438" priority="442" operator="equal">
      <formula>0</formula>
    </cfRule>
  </conditionalFormatting>
  <conditionalFormatting sqref="D9:F9">
    <cfRule type="cellIs" dxfId="437" priority="435" operator="equal">
      <formula>"AB"</formula>
    </cfRule>
    <cfRule type="cellIs" dxfId="436" priority="436" operator="equal">
      <formula>"CL NOT SIGNED"</formula>
    </cfRule>
    <cfRule type="cellIs" dxfId="435" priority="437" operator="equal">
      <formula>"UN-REG"</formula>
    </cfRule>
    <cfRule type="cellIs" dxfId="434" priority="438" operator="equal">
      <formula>0</formula>
    </cfRule>
  </conditionalFormatting>
  <conditionalFormatting sqref="D9:F9">
    <cfRule type="cellIs" dxfId="433" priority="431" operator="equal">
      <formula>"AB"</formula>
    </cfRule>
    <cfRule type="cellIs" dxfId="432" priority="432" operator="equal">
      <formula>"CL NOT SIGNED"</formula>
    </cfRule>
    <cfRule type="cellIs" dxfId="431" priority="433" operator="equal">
      <formula>"UN-REG"</formula>
    </cfRule>
    <cfRule type="cellIs" dxfId="430" priority="434" operator="equal">
      <formula>0</formula>
    </cfRule>
  </conditionalFormatting>
  <conditionalFormatting sqref="D9:F9">
    <cfRule type="cellIs" dxfId="429" priority="427" operator="equal">
      <formula>"AB"</formula>
    </cfRule>
    <cfRule type="cellIs" dxfId="428" priority="428" operator="equal">
      <formula>"CL NOT SIGNED"</formula>
    </cfRule>
    <cfRule type="cellIs" dxfId="427" priority="429" operator="equal">
      <formula>"UN-REG"</formula>
    </cfRule>
    <cfRule type="cellIs" dxfId="426" priority="430" operator="equal">
      <formula>0</formula>
    </cfRule>
  </conditionalFormatting>
  <conditionalFormatting sqref="D9:F9">
    <cfRule type="cellIs" dxfId="425" priority="423" operator="equal">
      <formula>"AB"</formula>
    </cfRule>
    <cfRule type="cellIs" dxfId="424" priority="424" operator="equal">
      <formula>"CL NOT SIGNED"</formula>
    </cfRule>
    <cfRule type="cellIs" dxfId="423" priority="425" operator="equal">
      <formula>"UN-REG"</formula>
    </cfRule>
    <cfRule type="cellIs" dxfId="422" priority="426" operator="equal">
      <formula>0</formula>
    </cfRule>
  </conditionalFormatting>
  <conditionalFormatting sqref="D9:F9">
    <cfRule type="cellIs" dxfId="421" priority="419" operator="equal">
      <formula>"AB"</formula>
    </cfRule>
    <cfRule type="cellIs" dxfId="420" priority="420" operator="equal">
      <formula>"CL NOT SIGNED"</formula>
    </cfRule>
    <cfRule type="cellIs" dxfId="419" priority="421" operator="equal">
      <formula>"UN-REG"</formula>
    </cfRule>
    <cfRule type="cellIs" dxfId="418" priority="422" operator="equal">
      <formula>0</formula>
    </cfRule>
  </conditionalFormatting>
  <conditionalFormatting sqref="D9:F9">
    <cfRule type="cellIs" dxfId="417" priority="415" operator="equal">
      <formula>"AB"</formula>
    </cfRule>
    <cfRule type="cellIs" dxfId="416" priority="416" operator="equal">
      <formula>"CL NOT SIGNED"</formula>
    </cfRule>
    <cfRule type="cellIs" dxfId="415" priority="417" operator="equal">
      <formula>"UN-REG"</formula>
    </cfRule>
    <cfRule type="cellIs" dxfId="414" priority="418" operator="equal">
      <formula>0</formula>
    </cfRule>
  </conditionalFormatting>
  <conditionalFormatting sqref="D9:F9">
    <cfRule type="cellIs" dxfId="413" priority="411" operator="equal">
      <formula>"AB"</formula>
    </cfRule>
    <cfRule type="cellIs" dxfId="412" priority="412" operator="equal">
      <formula>"CL NOT SIGNED"</formula>
    </cfRule>
    <cfRule type="cellIs" dxfId="411" priority="413" operator="equal">
      <formula>"UN-REG"</formula>
    </cfRule>
    <cfRule type="cellIs" dxfId="410" priority="414" operator="equal">
      <formula>0</formula>
    </cfRule>
  </conditionalFormatting>
  <conditionalFormatting sqref="D9:F9">
    <cfRule type="cellIs" dxfId="409" priority="407" operator="equal">
      <formula>"AB"</formula>
    </cfRule>
    <cfRule type="cellIs" dxfId="408" priority="408" operator="equal">
      <formula>"CL NOT SIGNED"</formula>
    </cfRule>
    <cfRule type="cellIs" dxfId="407" priority="409" operator="equal">
      <formula>"UN-REG"</formula>
    </cfRule>
    <cfRule type="cellIs" dxfId="406" priority="410" operator="equal">
      <formula>0</formula>
    </cfRule>
  </conditionalFormatting>
  <conditionalFormatting sqref="D9:F9">
    <cfRule type="cellIs" dxfId="405" priority="403" operator="equal">
      <formula>"AB"</formula>
    </cfRule>
    <cfRule type="cellIs" dxfId="404" priority="404" operator="equal">
      <formula>"CL NOT SIGNED"</formula>
    </cfRule>
    <cfRule type="cellIs" dxfId="403" priority="405" operator="equal">
      <formula>"UN-REG"</formula>
    </cfRule>
    <cfRule type="cellIs" dxfId="402" priority="406" operator="equal">
      <formula>0</formula>
    </cfRule>
  </conditionalFormatting>
  <conditionalFormatting sqref="D11:F11">
    <cfRule type="cellIs" dxfId="401" priority="399" operator="equal">
      <formula>"AB"</formula>
    </cfRule>
    <cfRule type="cellIs" dxfId="400" priority="400" operator="equal">
      <formula>"CL NOT SIGNED"</formula>
    </cfRule>
    <cfRule type="cellIs" dxfId="399" priority="401" operator="equal">
      <formula>"UN-REG"</formula>
    </cfRule>
    <cfRule type="cellIs" dxfId="398" priority="402" operator="equal">
      <formula>0</formula>
    </cfRule>
  </conditionalFormatting>
  <conditionalFormatting sqref="D11:F11">
    <cfRule type="cellIs" dxfId="397" priority="395" operator="equal">
      <formula>"AB"</formula>
    </cfRule>
    <cfRule type="cellIs" dxfId="396" priority="396" operator="equal">
      <formula>"CL NOT SIGNED"</formula>
    </cfRule>
    <cfRule type="cellIs" dxfId="395" priority="397" operator="equal">
      <formula>"UN-REG"</formula>
    </cfRule>
    <cfRule type="cellIs" dxfId="394" priority="398" operator="equal">
      <formula>0</formula>
    </cfRule>
  </conditionalFormatting>
  <conditionalFormatting sqref="D11:F11">
    <cfRule type="cellIs" dxfId="393" priority="391" operator="equal">
      <formula>"AB"</formula>
    </cfRule>
    <cfRule type="cellIs" dxfId="392" priority="392" operator="equal">
      <formula>"CL NOT SIGNED"</formula>
    </cfRule>
    <cfRule type="cellIs" dxfId="391" priority="393" operator="equal">
      <formula>"UN-REG"</formula>
    </cfRule>
    <cfRule type="cellIs" dxfId="390" priority="394" operator="equal">
      <formula>0</formula>
    </cfRule>
  </conditionalFormatting>
  <conditionalFormatting sqref="D11:F11">
    <cfRule type="cellIs" dxfId="389" priority="387" operator="equal">
      <formula>"AB"</formula>
    </cfRule>
    <cfRule type="cellIs" dxfId="388" priority="388" operator="equal">
      <formula>"CL NOT SIGNED"</formula>
    </cfRule>
    <cfRule type="cellIs" dxfId="387" priority="389" operator="equal">
      <formula>"UN-REG"</formula>
    </cfRule>
    <cfRule type="cellIs" dxfId="386" priority="390" operator="equal">
      <formula>0</formula>
    </cfRule>
  </conditionalFormatting>
  <conditionalFormatting sqref="D11:F11">
    <cfRule type="cellIs" dxfId="385" priority="383" operator="equal">
      <formula>"AB"</formula>
    </cfRule>
    <cfRule type="cellIs" dxfId="384" priority="384" operator="equal">
      <formula>"CL NOT SIGNED"</formula>
    </cfRule>
    <cfRule type="cellIs" dxfId="383" priority="385" operator="equal">
      <formula>"UN-REG"</formula>
    </cfRule>
    <cfRule type="cellIs" dxfId="382" priority="386" operator="equal">
      <formula>0</formula>
    </cfRule>
  </conditionalFormatting>
  <conditionalFormatting sqref="D11:F11">
    <cfRule type="cellIs" dxfId="381" priority="379" operator="equal">
      <formula>"AB"</formula>
    </cfRule>
    <cfRule type="cellIs" dxfId="380" priority="380" operator="equal">
      <formula>"CL NOT SIGNED"</formula>
    </cfRule>
    <cfRule type="cellIs" dxfId="379" priority="381" operator="equal">
      <formula>"UN-REG"</formula>
    </cfRule>
    <cfRule type="cellIs" dxfId="378" priority="382" operator="equal">
      <formula>0</formula>
    </cfRule>
  </conditionalFormatting>
  <conditionalFormatting sqref="D11:F11">
    <cfRule type="cellIs" dxfId="377" priority="375" operator="equal">
      <formula>"AB"</formula>
    </cfRule>
    <cfRule type="cellIs" dxfId="376" priority="376" operator="equal">
      <formula>"CL NOT SIGNED"</formula>
    </cfRule>
    <cfRule type="cellIs" dxfId="375" priority="377" operator="equal">
      <formula>"UN-REG"</formula>
    </cfRule>
    <cfRule type="cellIs" dxfId="374" priority="378" operator="equal">
      <formula>0</formula>
    </cfRule>
  </conditionalFormatting>
  <conditionalFormatting sqref="D11:F11">
    <cfRule type="cellIs" dxfId="373" priority="371" operator="equal">
      <formula>"AB"</formula>
    </cfRule>
    <cfRule type="cellIs" dxfId="372" priority="372" operator="equal">
      <formula>"CL NOT SIGNED"</formula>
    </cfRule>
    <cfRule type="cellIs" dxfId="371" priority="373" operator="equal">
      <formula>"UN-REG"</formula>
    </cfRule>
    <cfRule type="cellIs" dxfId="370" priority="374" operator="equal">
      <formula>0</formula>
    </cfRule>
  </conditionalFormatting>
  <conditionalFormatting sqref="D11:F11">
    <cfRule type="cellIs" dxfId="369" priority="367" operator="equal">
      <formula>"AB"</formula>
    </cfRule>
    <cfRule type="cellIs" dxfId="368" priority="368" operator="equal">
      <formula>"CL NOT SIGNED"</formula>
    </cfRule>
    <cfRule type="cellIs" dxfId="367" priority="369" operator="equal">
      <formula>"UN-REG"</formula>
    </cfRule>
    <cfRule type="cellIs" dxfId="366" priority="370" operator="equal">
      <formula>0</formula>
    </cfRule>
  </conditionalFormatting>
  <conditionalFormatting sqref="D11:F11">
    <cfRule type="cellIs" dxfId="365" priority="363" operator="equal">
      <formula>"AB"</formula>
    </cfRule>
    <cfRule type="cellIs" dxfId="364" priority="364" operator="equal">
      <formula>"CL NOT SIGNED"</formula>
    </cfRule>
    <cfRule type="cellIs" dxfId="363" priority="365" operator="equal">
      <formula>"UN-REG"</formula>
    </cfRule>
    <cfRule type="cellIs" dxfId="362" priority="366" operator="equal">
      <formula>0</formula>
    </cfRule>
  </conditionalFormatting>
  <conditionalFormatting sqref="D11:F11">
    <cfRule type="cellIs" dxfId="361" priority="359" operator="equal">
      <formula>"AB"</formula>
    </cfRule>
    <cfRule type="cellIs" dxfId="360" priority="360" operator="equal">
      <formula>"CL NOT SIGNED"</formula>
    </cfRule>
    <cfRule type="cellIs" dxfId="359" priority="361" operator="equal">
      <formula>"UN-REG"</formula>
    </cfRule>
    <cfRule type="cellIs" dxfId="358" priority="362" operator="equal">
      <formula>0</formula>
    </cfRule>
  </conditionalFormatting>
  <conditionalFormatting sqref="D11:F11">
    <cfRule type="cellIs" dxfId="357" priority="355" operator="equal">
      <formula>"AB"</formula>
    </cfRule>
    <cfRule type="cellIs" dxfId="356" priority="356" operator="equal">
      <formula>"CL NOT SIGNED"</formula>
    </cfRule>
    <cfRule type="cellIs" dxfId="355" priority="357" operator="equal">
      <formula>"UN-REG"</formula>
    </cfRule>
    <cfRule type="cellIs" dxfId="354" priority="358" operator="equal">
      <formula>0</formula>
    </cfRule>
  </conditionalFormatting>
  <conditionalFormatting sqref="D11:F11">
    <cfRule type="cellIs" dxfId="353" priority="351" operator="equal">
      <formula>"AB"</formula>
    </cfRule>
    <cfRule type="cellIs" dxfId="352" priority="352" operator="equal">
      <formula>"CL NOT SIGNED"</formula>
    </cfRule>
    <cfRule type="cellIs" dxfId="351" priority="353" operator="equal">
      <formula>"UN-REG"</formula>
    </cfRule>
    <cfRule type="cellIs" dxfId="350" priority="354" operator="equal">
      <formula>0</formula>
    </cfRule>
  </conditionalFormatting>
  <conditionalFormatting sqref="D11:F11">
    <cfRule type="cellIs" dxfId="349" priority="347" operator="equal">
      <formula>"AB"</formula>
    </cfRule>
    <cfRule type="cellIs" dxfId="348" priority="348" operator="equal">
      <formula>"CL NOT SIGNED"</formula>
    </cfRule>
    <cfRule type="cellIs" dxfId="347" priority="349" operator="equal">
      <formula>"UN-REG"</formula>
    </cfRule>
    <cfRule type="cellIs" dxfId="346" priority="350" operator="equal">
      <formula>0</formula>
    </cfRule>
  </conditionalFormatting>
  <conditionalFormatting sqref="D11:F11">
    <cfRule type="cellIs" dxfId="345" priority="343" operator="equal">
      <formula>"AB"</formula>
    </cfRule>
    <cfRule type="cellIs" dxfId="344" priority="344" operator="equal">
      <formula>"CL NOT SIGNED"</formula>
    </cfRule>
    <cfRule type="cellIs" dxfId="343" priority="345" operator="equal">
      <formula>"UN-REG"</formula>
    </cfRule>
    <cfRule type="cellIs" dxfId="342" priority="346" operator="equal">
      <formula>0</formula>
    </cfRule>
  </conditionalFormatting>
  <conditionalFormatting sqref="D11:F11">
    <cfRule type="cellIs" dxfId="341" priority="339" operator="equal">
      <formula>"AB"</formula>
    </cfRule>
    <cfRule type="cellIs" dxfId="340" priority="340" operator="equal">
      <formula>"CL NOT SIGNED"</formula>
    </cfRule>
    <cfRule type="cellIs" dxfId="339" priority="341" operator="equal">
      <formula>"UN-REG"</formula>
    </cfRule>
    <cfRule type="cellIs" dxfId="338" priority="342" operator="equal">
      <formula>0</formula>
    </cfRule>
  </conditionalFormatting>
  <conditionalFormatting sqref="D11:F11">
    <cfRule type="cellIs" dxfId="337" priority="335" operator="equal">
      <formula>"AB"</formula>
    </cfRule>
    <cfRule type="cellIs" dxfId="336" priority="336" operator="equal">
      <formula>"CL NOT SIGNED"</formula>
    </cfRule>
    <cfRule type="cellIs" dxfId="335" priority="337" operator="equal">
      <formula>"UN-REG"</formula>
    </cfRule>
    <cfRule type="cellIs" dxfId="334" priority="338" operator="equal">
      <formula>0</formula>
    </cfRule>
  </conditionalFormatting>
  <conditionalFormatting sqref="D11:F11">
    <cfRule type="cellIs" dxfId="333" priority="331" operator="equal">
      <formula>"AB"</formula>
    </cfRule>
    <cfRule type="cellIs" dxfId="332" priority="332" operator="equal">
      <formula>"CL NOT SIGNED"</formula>
    </cfRule>
    <cfRule type="cellIs" dxfId="331" priority="333" operator="equal">
      <formula>"UN-REG"</formula>
    </cfRule>
    <cfRule type="cellIs" dxfId="330" priority="334" operator="equal">
      <formula>0</formula>
    </cfRule>
  </conditionalFormatting>
  <conditionalFormatting sqref="D11:F11">
    <cfRule type="cellIs" dxfId="329" priority="327" operator="equal">
      <formula>"AB"</formula>
    </cfRule>
    <cfRule type="cellIs" dxfId="328" priority="328" operator="equal">
      <formula>"CL NOT SIGNED"</formula>
    </cfRule>
    <cfRule type="cellIs" dxfId="327" priority="329" operator="equal">
      <formula>"UN-REG"</formula>
    </cfRule>
    <cfRule type="cellIs" dxfId="326" priority="330" operator="equal">
      <formula>0</formula>
    </cfRule>
  </conditionalFormatting>
  <conditionalFormatting sqref="D11:F11">
    <cfRule type="cellIs" dxfId="325" priority="323" operator="equal">
      <formula>"AB"</formula>
    </cfRule>
    <cfRule type="cellIs" dxfId="324" priority="324" operator="equal">
      <formula>"CL NOT SIGNED"</formula>
    </cfRule>
    <cfRule type="cellIs" dxfId="323" priority="325" operator="equal">
      <formula>"UN-REG"</formula>
    </cfRule>
    <cfRule type="cellIs" dxfId="322" priority="326" operator="equal">
      <formula>0</formula>
    </cfRule>
  </conditionalFormatting>
  <conditionalFormatting sqref="D11:F11">
    <cfRule type="cellIs" dxfId="321" priority="319" operator="equal">
      <formula>"AB"</formula>
    </cfRule>
    <cfRule type="cellIs" dxfId="320" priority="320" operator="equal">
      <formula>"CL NOT SIGNED"</formula>
    </cfRule>
    <cfRule type="cellIs" dxfId="319" priority="321" operator="equal">
      <formula>"UN-REG"</formula>
    </cfRule>
    <cfRule type="cellIs" dxfId="318" priority="322" operator="equal">
      <formula>0</formula>
    </cfRule>
  </conditionalFormatting>
  <conditionalFormatting sqref="D11:F11">
    <cfRule type="cellIs" dxfId="317" priority="315" operator="equal">
      <formula>"AB"</formula>
    </cfRule>
    <cfRule type="cellIs" dxfId="316" priority="316" operator="equal">
      <formula>"CL NOT SIGNED"</formula>
    </cfRule>
    <cfRule type="cellIs" dxfId="315" priority="317" operator="equal">
      <formula>"UN-REG"</formula>
    </cfRule>
    <cfRule type="cellIs" dxfId="314" priority="318" operator="equal">
      <formula>0</formula>
    </cfRule>
  </conditionalFormatting>
  <conditionalFormatting sqref="D11:F11">
    <cfRule type="cellIs" dxfId="313" priority="311" operator="equal">
      <formula>"AB"</formula>
    </cfRule>
    <cfRule type="cellIs" dxfId="312" priority="312" operator="equal">
      <formula>"CL NOT SIGNED"</formula>
    </cfRule>
    <cfRule type="cellIs" dxfId="311" priority="313" operator="equal">
      <formula>"UN-REG"</formula>
    </cfRule>
    <cfRule type="cellIs" dxfId="310" priority="314" operator="equal">
      <formula>0</formula>
    </cfRule>
  </conditionalFormatting>
  <conditionalFormatting sqref="D11:F11">
    <cfRule type="cellIs" dxfId="309" priority="307" operator="equal">
      <formula>"AB"</formula>
    </cfRule>
    <cfRule type="cellIs" dxfId="308" priority="308" operator="equal">
      <formula>"CL NOT SIGNED"</formula>
    </cfRule>
    <cfRule type="cellIs" dxfId="307" priority="309" operator="equal">
      <formula>"UN-REG"</formula>
    </cfRule>
    <cfRule type="cellIs" dxfId="306" priority="310" operator="equal">
      <formula>0</formula>
    </cfRule>
  </conditionalFormatting>
  <conditionalFormatting sqref="D11:F11">
    <cfRule type="cellIs" dxfId="305" priority="303" operator="equal">
      <formula>"AB"</formula>
    </cfRule>
    <cfRule type="cellIs" dxfId="304" priority="304" operator="equal">
      <formula>"CL NOT SIGNED"</formula>
    </cfRule>
    <cfRule type="cellIs" dxfId="303" priority="305" operator="equal">
      <formula>"UN-REG"</formula>
    </cfRule>
    <cfRule type="cellIs" dxfId="302" priority="306" operator="equal">
      <formula>0</formula>
    </cfRule>
  </conditionalFormatting>
  <conditionalFormatting sqref="D11:F11">
    <cfRule type="cellIs" dxfId="301" priority="299" operator="equal">
      <formula>"AB"</formula>
    </cfRule>
    <cfRule type="cellIs" dxfId="300" priority="300" operator="equal">
      <formula>"CL NOT SIGNED"</formula>
    </cfRule>
    <cfRule type="cellIs" dxfId="299" priority="301" operator="equal">
      <formula>"UN-REG"</formula>
    </cfRule>
    <cfRule type="cellIs" dxfId="298" priority="302" operator="equal">
      <formula>0</formula>
    </cfRule>
  </conditionalFormatting>
  <conditionalFormatting sqref="D11:F11">
    <cfRule type="cellIs" dxfId="297" priority="295" operator="equal">
      <formula>"AB"</formula>
    </cfRule>
    <cfRule type="cellIs" dxfId="296" priority="296" operator="equal">
      <formula>"CL NOT SIGNED"</formula>
    </cfRule>
    <cfRule type="cellIs" dxfId="295" priority="297" operator="equal">
      <formula>"UN-REG"</formula>
    </cfRule>
    <cfRule type="cellIs" dxfId="294" priority="298" operator="equal">
      <formula>0</formula>
    </cfRule>
  </conditionalFormatting>
  <conditionalFormatting sqref="D11:F11">
    <cfRule type="cellIs" dxfId="293" priority="291" operator="equal">
      <formula>"AB"</formula>
    </cfRule>
    <cfRule type="cellIs" dxfId="292" priority="292" operator="equal">
      <formula>"CL NOT SIGNED"</formula>
    </cfRule>
    <cfRule type="cellIs" dxfId="291" priority="293" operator="equal">
      <formula>"UN-REG"</formula>
    </cfRule>
    <cfRule type="cellIs" dxfId="290" priority="294" operator="equal">
      <formula>0</formula>
    </cfRule>
  </conditionalFormatting>
  <conditionalFormatting sqref="D11:F11">
    <cfRule type="cellIs" dxfId="289" priority="287" operator="equal">
      <formula>"AB"</formula>
    </cfRule>
    <cfRule type="cellIs" dxfId="288" priority="288" operator="equal">
      <formula>"CL NOT SIGNED"</formula>
    </cfRule>
    <cfRule type="cellIs" dxfId="287" priority="289" operator="equal">
      <formula>"UN-REG"</formula>
    </cfRule>
    <cfRule type="cellIs" dxfId="286" priority="290" operator="equal">
      <formula>0</formula>
    </cfRule>
  </conditionalFormatting>
  <conditionalFormatting sqref="D11:F11">
    <cfRule type="cellIs" dxfId="285" priority="283" operator="equal">
      <formula>"AB"</formula>
    </cfRule>
    <cfRule type="cellIs" dxfId="284" priority="284" operator="equal">
      <formula>"CL NOT SIGNED"</formula>
    </cfRule>
    <cfRule type="cellIs" dxfId="283" priority="285" operator="equal">
      <formula>"UN-REG"</formula>
    </cfRule>
    <cfRule type="cellIs" dxfId="282" priority="286" operator="equal">
      <formula>0</formula>
    </cfRule>
  </conditionalFormatting>
  <conditionalFormatting sqref="D11:F11">
    <cfRule type="cellIs" dxfId="281" priority="279" operator="equal">
      <formula>"AB"</formula>
    </cfRule>
    <cfRule type="cellIs" dxfId="280" priority="280" operator="equal">
      <formula>"CL NOT SIGNED"</formula>
    </cfRule>
    <cfRule type="cellIs" dxfId="279" priority="281" operator="equal">
      <formula>"UN-REG"</formula>
    </cfRule>
    <cfRule type="cellIs" dxfId="278" priority="282" operator="equal">
      <formula>0</formula>
    </cfRule>
  </conditionalFormatting>
  <conditionalFormatting sqref="D11:F11">
    <cfRule type="cellIs" dxfId="277" priority="275" operator="equal">
      <formula>"AB"</formula>
    </cfRule>
    <cfRule type="cellIs" dxfId="276" priority="276" operator="equal">
      <formula>"CL NOT SIGNED"</formula>
    </cfRule>
    <cfRule type="cellIs" dxfId="275" priority="277" operator="equal">
      <formula>"UN-REG"</formula>
    </cfRule>
    <cfRule type="cellIs" dxfId="274" priority="278" operator="equal">
      <formula>0</formula>
    </cfRule>
  </conditionalFormatting>
  <conditionalFormatting sqref="D13:F13">
    <cfRule type="cellIs" dxfId="273" priority="271" operator="equal">
      <formula>"AB"</formula>
    </cfRule>
    <cfRule type="cellIs" dxfId="272" priority="272" operator="equal">
      <formula>"CL NOT SIGNED"</formula>
    </cfRule>
    <cfRule type="cellIs" dxfId="271" priority="273" operator="equal">
      <formula>"UN-REG"</formula>
    </cfRule>
    <cfRule type="cellIs" dxfId="270" priority="274" operator="equal">
      <formula>0</formula>
    </cfRule>
  </conditionalFormatting>
  <conditionalFormatting sqref="D13:F13">
    <cfRule type="cellIs" dxfId="269" priority="267" operator="equal">
      <formula>"AB"</formula>
    </cfRule>
    <cfRule type="cellIs" dxfId="268" priority="268" operator="equal">
      <formula>"CL NOT SIGNED"</formula>
    </cfRule>
    <cfRule type="cellIs" dxfId="267" priority="269" operator="equal">
      <formula>"UN-REG"</formula>
    </cfRule>
    <cfRule type="cellIs" dxfId="266" priority="270" operator="equal">
      <formula>0</formula>
    </cfRule>
  </conditionalFormatting>
  <conditionalFormatting sqref="D13:F13">
    <cfRule type="cellIs" dxfId="265" priority="263" operator="equal">
      <formula>"AB"</formula>
    </cfRule>
    <cfRule type="cellIs" dxfId="264" priority="264" operator="equal">
      <formula>"CL NOT SIGNED"</formula>
    </cfRule>
    <cfRule type="cellIs" dxfId="263" priority="265" operator="equal">
      <formula>"UN-REG"</formula>
    </cfRule>
    <cfRule type="cellIs" dxfId="262" priority="266" operator="equal">
      <formula>0</formula>
    </cfRule>
  </conditionalFormatting>
  <conditionalFormatting sqref="D13:F13">
    <cfRule type="cellIs" dxfId="261" priority="259" operator="equal">
      <formula>"AB"</formula>
    </cfRule>
    <cfRule type="cellIs" dxfId="260" priority="260" operator="equal">
      <formula>"CL NOT SIGNED"</formula>
    </cfRule>
    <cfRule type="cellIs" dxfId="259" priority="261" operator="equal">
      <formula>"UN-REG"</formula>
    </cfRule>
    <cfRule type="cellIs" dxfId="258" priority="262" operator="equal">
      <formula>0</formula>
    </cfRule>
  </conditionalFormatting>
  <conditionalFormatting sqref="D13:F13">
    <cfRule type="cellIs" dxfId="257" priority="255" operator="equal">
      <formula>"AB"</formula>
    </cfRule>
    <cfRule type="cellIs" dxfId="256" priority="256" operator="equal">
      <formula>"CL NOT SIGNED"</formula>
    </cfRule>
    <cfRule type="cellIs" dxfId="255" priority="257" operator="equal">
      <formula>"UN-REG"</formula>
    </cfRule>
    <cfRule type="cellIs" dxfId="254" priority="258" operator="equal">
      <formula>0</formula>
    </cfRule>
  </conditionalFormatting>
  <conditionalFormatting sqref="D13:F13">
    <cfRule type="cellIs" dxfId="253" priority="251" operator="equal">
      <formula>"AB"</formula>
    </cfRule>
    <cfRule type="cellIs" dxfId="252" priority="252" operator="equal">
      <formula>"CL NOT SIGNED"</formula>
    </cfRule>
    <cfRule type="cellIs" dxfId="251" priority="253" operator="equal">
      <formula>"UN-REG"</formula>
    </cfRule>
    <cfRule type="cellIs" dxfId="250" priority="254" operator="equal">
      <formula>0</formula>
    </cfRule>
  </conditionalFormatting>
  <conditionalFormatting sqref="D13:F13">
    <cfRule type="cellIs" dxfId="249" priority="247" operator="equal">
      <formula>"AB"</formula>
    </cfRule>
    <cfRule type="cellIs" dxfId="248" priority="248" operator="equal">
      <formula>"CL NOT SIGNED"</formula>
    </cfRule>
    <cfRule type="cellIs" dxfId="247" priority="249" operator="equal">
      <formula>"UN-REG"</formula>
    </cfRule>
    <cfRule type="cellIs" dxfId="246" priority="250" operator="equal">
      <formula>0</formula>
    </cfRule>
  </conditionalFormatting>
  <conditionalFormatting sqref="D13:F13">
    <cfRule type="cellIs" dxfId="245" priority="243" operator="equal">
      <formula>"AB"</formula>
    </cfRule>
    <cfRule type="cellIs" dxfId="244" priority="244" operator="equal">
      <formula>"CL NOT SIGNED"</formula>
    </cfRule>
    <cfRule type="cellIs" dxfId="243" priority="245" operator="equal">
      <formula>"UN-REG"</formula>
    </cfRule>
    <cfRule type="cellIs" dxfId="242" priority="246" operator="equal">
      <formula>0</formula>
    </cfRule>
  </conditionalFormatting>
  <conditionalFormatting sqref="D13:F13">
    <cfRule type="cellIs" dxfId="241" priority="239" operator="equal">
      <formula>"AB"</formula>
    </cfRule>
    <cfRule type="cellIs" dxfId="240" priority="240" operator="equal">
      <formula>"CL NOT SIGNED"</formula>
    </cfRule>
    <cfRule type="cellIs" dxfId="239" priority="241" operator="equal">
      <formula>"UN-REG"</formula>
    </cfRule>
    <cfRule type="cellIs" dxfId="238" priority="242" operator="equal">
      <formula>0</formula>
    </cfRule>
  </conditionalFormatting>
  <conditionalFormatting sqref="D13:F13">
    <cfRule type="cellIs" dxfId="237" priority="235" operator="equal">
      <formula>"AB"</formula>
    </cfRule>
    <cfRule type="cellIs" dxfId="236" priority="236" operator="equal">
      <formula>"CL NOT SIGNED"</formula>
    </cfRule>
    <cfRule type="cellIs" dxfId="235" priority="237" operator="equal">
      <formula>"UN-REG"</formula>
    </cfRule>
    <cfRule type="cellIs" dxfId="234" priority="238" operator="equal">
      <formula>0</formula>
    </cfRule>
  </conditionalFormatting>
  <conditionalFormatting sqref="D13:F13">
    <cfRule type="cellIs" dxfId="233" priority="231" operator="equal">
      <formula>"AB"</formula>
    </cfRule>
    <cfRule type="cellIs" dxfId="232" priority="232" operator="equal">
      <formula>"CL NOT SIGNED"</formula>
    </cfRule>
    <cfRule type="cellIs" dxfId="231" priority="233" operator="equal">
      <formula>"UN-REG"</formula>
    </cfRule>
    <cfRule type="cellIs" dxfId="230" priority="234" operator="equal">
      <formula>0</formula>
    </cfRule>
  </conditionalFormatting>
  <conditionalFormatting sqref="D13:F13">
    <cfRule type="cellIs" dxfId="229" priority="227" operator="equal">
      <formula>"AB"</formula>
    </cfRule>
    <cfRule type="cellIs" dxfId="228" priority="228" operator="equal">
      <formula>"CL NOT SIGNED"</formula>
    </cfRule>
    <cfRule type="cellIs" dxfId="227" priority="229" operator="equal">
      <formula>"UN-REG"</formula>
    </cfRule>
    <cfRule type="cellIs" dxfId="226" priority="230" operator="equal">
      <formula>0</formula>
    </cfRule>
  </conditionalFormatting>
  <conditionalFormatting sqref="D13:F13">
    <cfRule type="cellIs" dxfId="225" priority="223" operator="equal">
      <formula>"AB"</formula>
    </cfRule>
    <cfRule type="cellIs" dxfId="224" priority="224" operator="equal">
      <formula>"CL NOT SIGNED"</formula>
    </cfRule>
    <cfRule type="cellIs" dxfId="223" priority="225" operator="equal">
      <formula>"UN-REG"</formula>
    </cfRule>
    <cfRule type="cellIs" dxfId="222" priority="226" operator="equal">
      <formula>0</formula>
    </cfRule>
  </conditionalFormatting>
  <conditionalFormatting sqref="D13:F13">
    <cfRule type="cellIs" dxfId="221" priority="219" operator="equal">
      <formula>"AB"</formula>
    </cfRule>
    <cfRule type="cellIs" dxfId="220" priority="220" operator="equal">
      <formula>"CL NOT SIGNED"</formula>
    </cfRule>
    <cfRule type="cellIs" dxfId="219" priority="221" operator="equal">
      <formula>"UN-REG"</formula>
    </cfRule>
    <cfRule type="cellIs" dxfId="218" priority="222" operator="equal">
      <formula>0</formula>
    </cfRule>
  </conditionalFormatting>
  <conditionalFormatting sqref="D13:F13">
    <cfRule type="cellIs" dxfId="217" priority="215" operator="equal">
      <formula>"AB"</formula>
    </cfRule>
    <cfRule type="cellIs" dxfId="216" priority="216" operator="equal">
      <formula>"CL NOT SIGNED"</formula>
    </cfRule>
    <cfRule type="cellIs" dxfId="215" priority="217" operator="equal">
      <formula>"UN-REG"</formula>
    </cfRule>
    <cfRule type="cellIs" dxfId="214" priority="218" operator="equal">
      <formula>0</formula>
    </cfRule>
  </conditionalFormatting>
  <conditionalFormatting sqref="D13:F13">
    <cfRule type="cellIs" dxfId="213" priority="211" operator="equal">
      <formula>"AB"</formula>
    </cfRule>
    <cfRule type="cellIs" dxfId="212" priority="212" operator="equal">
      <formula>"CL NOT SIGNED"</formula>
    </cfRule>
    <cfRule type="cellIs" dxfId="211" priority="213" operator="equal">
      <formula>"UN-REG"</formula>
    </cfRule>
    <cfRule type="cellIs" dxfId="210" priority="214" operator="equal">
      <formula>0</formula>
    </cfRule>
  </conditionalFormatting>
  <conditionalFormatting sqref="D13:F13">
    <cfRule type="cellIs" dxfId="209" priority="207" operator="equal">
      <formula>"AB"</formula>
    </cfRule>
    <cfRule type="cellIs" dxfId="208" priority="208" operator="equal">
      <formula>"CL NOT SIGNED"</formula>
    </cfRule>
    <cfRule type="cellIs" dxfId="207" priority="209" operator="equal">
      <formula>"UN-REG"</formula>
    </cfRule>
    <cfRule type="cellIs" dxfId="206" priority="210" operator="equal">
      <formula>0</formula>
    </cfRule>
  </conditionalFormatting>
  <conditionalFormatting sqref="D13:F13">
    <cfRule type="cellIs" dxfId="205" priority="203" operator="equal">
      <formula>"AB"</formula>
    </cfRule>
    <cfRule type="cellIs" dxfId="204" priority="204" operator="equal">
      <formula>"CL NOT SIGNED"</formula>
    </cfRule>
    <cfRule type="cellIs" dxfId="203" priority="205" operator="equal">
      <formula>"UN-REG"</formula>
    </cfRule>
    <cfRule type="cellIs" dxfId="202" priority="206" operator="equal">
      <formula>0</formula>
    </cfRule>
  </conditionalFormatting>
  <conditionalFormatting sqref="D13:F13">
    <cfRule type="cellIs" dxfId="201" priority="199" operator="equal">
      <formula>"AB"</formula>
    </cfRule>
    <cfRule type="cellIs" dxfId="200" priority="200" operator="equal">
      <formula>"CL NOT SIGNED"</formula>
    </cfRule>
    <cfRule type="cellIs" dxfId="199" priority="201" operator="equal">
      <formula>"UN-REG"</formula>
    </cfRule>
    <cfRule type="cellIs" dxfId="198" priority="202" operator="equal">
      <formula>0</formula>
    </cfRule>
  </conditionalFormatting>
  <conditionalFormatting sqref="D13:F13">
    <cfRule type="cellIs" dxfId="197" priority="195" operator="equal">
      <formula>"AB"</formula>
    </cfRule>
    <cfRule type="cellIs" dxfId="196" priority="196" operator="equal">
      <formula>"CL NOT SIGNED"</formula>
    </cfRule>
    <cfRule type="cellIs" dxfId="195" priority="197" operator="equal">
      <formula>"UN-REG"</formula>
    </cfRule>
    <cfRule type="cellIs" dxfId="194" priority="198" operator="equal">
      <formula>0</formula>
    </cfRule>
  </conditionalFormatting>
  <conditionalFormatting sqref="D13:F13">
    <cfRule type="cellIs" dxfId="193" priority="191" operator="equal">
      <formula>"AB"</formula>
    </cfRule>
    <cfRule type="cellIs" dxfId="192" priority="192" operator="equal">
      <formula>"CL NOT SIGNED"</formula>
    </cfRule>
    <cfRule type="cellIs" dxfId="191" priority="193" operator="equal">
      <formula>"UN-REG"</formula>
    </cfRule>
    <cfRule type="cellIs" dxfId="190" priority="194" operator="equal">
      <formula>0</formula>
    </cfRule>
  </conditionalFormatting>
  <conditionalFormatting sqref="D13:F13">
    <cfRule type="cellIs" dxfId="189" priority="187" operator="equal">
      <formula>"AB"</formula>
    </cfRule>
    <cfRule type="cellIs" dxfId="188" priority="188" operator="equal">
      <formula>"CL NOT SIGNED"</formula>
    </cfRule>
    <cfRule type="cellIs" dxfId="187" priority="189" operator="equal">
      <formula>"UN-REG"</formula>
    </cfRule>
    <cfRule type="cellIs" dxfId="186" priority="190" operator="equal">
      <formula>0</formula>
    </cfRule>
  </conditionalFormatting>
  <conditionalFormatting sqref="D13:F13">
    <cfRule type="cellIs" dxfId="185" priority="183" operator="equal">
      <formula>"AB"</formula>
    </cfRule>
    <cfRule type="cellIs" dxfId="184" priority="184" operator="equal">
      <formula>"CL NOT SIGNED"</formula>
    </cfRule>
    <cfRule type="cellIs" dxfId="183" priority="185" operator="equal">
      <formula>"UN-REG"</formula>
    </cfRule>
    <cfRule type="cellIs" dxfId="182" priority="186" operator="equal">
      <formula>0</formula>
    </cfRule>
  </conditionalFormatting>
  <conditionalFormatting sqref="D13:F13">
    <cfRule type="cellIs" dxfId="181" priority="179" operator="equal">
      <formula>"AB"</formula>
    </cfRule>
    <cfRule type="cellIs" dxfId="180" priority="180" operator="equal">
      <formula>"CL NOT SIGNED"</formula>
    </cfRule>
    <cfRule type="cellIs" dxfId="179" priority="181" operator="equal">
      <formula>"UN-REG"</formula>
    </cfRule>
    <cfRule type="cellIs" dxfId="178" priority="182" operator="equal">
      <formula>0</formula>
    </cfRule>
  </conditionalFormatting>
  <conditionalFormatting sqref="D13:F13">
    <cfRule type="cellIs" dxfId="177" priority="175" operator="equal">
      <formula>"AB"</formula>
    </cfRule>
    <cfRule type="cellIs" dxfId="176" priority="176" operator="equal">
      <formula>"CL NOT SIGNED"</formula>
    </cfRule>
    <cfRule type="cellIs" dxfId="175" priority="177" operator="equal">
      <formula>"UN-REG"</formula>
    </cfRule>
    <cfRule type="cellIs" dxfId="174" priority="178" operator="equal">
      <formula>0</formula>
    </cfRule>
  </conditionalFormatting>
  <conditionalFormatting sqref="D13:F13">
    <cfRule type="cellIs" dxfId="173" priority="171" operator="equal">
      <formula>"AB"</formula>
    </cfRule>
    <cfRule type="cellIs" dxfId="172" priority="172" operator="equal">
      <formula>"CL NOT SIGNED"</formula>
    </cfRule>
    <cfRule type="cellIs" dxfId="171" priority="173" operator="equal">
      <formula>"UN-REG"</formula>
    </cfRule>
    <cfRule type="cellIs" dxfId="170" priority="174" operator="equal">
      <formula>0</formula>
    </cfRule>
  </conditionalFormatting>
  <conditionalFormatting sqref="D13:F13">
    <cfRule type="cellIs" dxfId="169" priority="167" operator="equal">
      <formula>"AB"</formula>
    </cfRule>
    <cfRule type="cellIs" dxfId="168" priority="168" operator="equal">
      <formula>"CL NOT SIGNED"</formula>
    </cfRule>
    <cfRule type="cellIs" dxfId="167" priority="169" operator="equal">
      <formula>"UN-REG"</formula>
    </cfRule>
    <cfRule type="cellIs" dxfId="166" priority="170" operator="equal">
      <formula>0</formula>
    </cfRule>
  </conditionalFormatting>
  <conditionalFormatting sqref="D13:F13">
    <cfRule type="cellIs" dxfId="165" priority="163" operator="equal">
      <formula>"AB"</formula>
    </cfRule>
    <cfRule type="cellIs" dxfId="164" priority="164" operator="equal">
      <formula>"CL NOT SIGNED"</formula>
    </cfRule>
    <cfRule type="cellIs" dxfId="163" priority="165" operator="equal">
      <formula>"UN-REG"</formula>
    </cfRule>
    <cfRule type="cellIs" dxfId="162" priority="166" operator="equal">
      <formula>0</formula>
    </cfRule>
  </conditionalFormatting>
  <conditionalFormatting sqref="D13:F13">
    <cfRule type="cellIs" dxfId="161" priority="159" operator="equal">
      <formula>"AB"</formula>
    </cfRule>
    <cfRule type="cellIs" dxfId="160" priority="160" operator="equal">
      <formula>"CL NOT SIGNED"</formula>
    </cfRule>
    <cfRule type="cellIs" dxfId="159" priority="161" operator="equal">
      <formula>"UN-REG"</formula>
    </cfRule>
    <cfRule type="cellIs" dxfId="158" priority="162" operator="equal">
      <formula>0</formula>
    </cfRule>
  </conditionalFormatting>
  <conditionalFormatting sqref="D13:F13">
    <cfRule type="cellIs" dxfId="157" priority="155" operator="equal">
      <formula>"AB"</formula>
    </cfRule>
    <cfRule type="cellIs" dxfId="156" priority="156" operator="equal">
      <formula>"CL NOT SIGNED"</formula>
    </cfRule>
    <cfRule type="cellIs" dxfId="155" priority="157" operator="equal">
      <formula>"UN-REG"</formula>
    </cfRule>
    <cfRule type="cellIs" dxfId="154" priority="158" operator="equal">
      <formula>0</formula>
    </cfRule>
  </conditionalFormatting>
  <conditionalFormatting sqref="D13:F13">
    <cfRule type="cellIs" dxfId="153" priority="151" operator="equal">
      <formula>"AB"</formula>
    </cfRule>
    <cfRule type="cellIs" dxfId="152" priority="152" operator="equal">
      <formula>"CL NOT SIGNED"</formula>
    </cfRule>
    <cfRule type="cellIs" dxfId="151" priority="153" operator="equal">
      <formula>"UN-REG"</formula>
    </cfRule>
    <cfRule type="cellIs" dxfId="150" priority="154" operator="equal">
      <formula>0</formula>
    </cfRule>
  </conditionalFormatting>
  <conditionalFormatting sqref="D13:F13">
    <cfRule type="cellIs" dxfId="149" priority="147" operator="equal">
      <formula>"AB"</formula>
    </cfRule>
    <cfRule type="cellIs" dxfId="148" priority="148" operator="equal">
      <formula>"CL NOT SIGNED"</formula>
    </cfRule>
    <cfRule type="cellIs" dxfId="147" priority="149" operator="equal">
      <formula>"UN-REG"</formula>
    </cfRule>
    <cfRule type="cellIs" dxfId="146" priority="150" operator="equal">
      <formula>0</formula>
    </cfRule>
  </conditionalFormatting>
  <conditionalFormatting sqref="D13:F13">
    <cfRule type="cellIs" dxfId="145" priority="143" operator="equal">
      <formula>"AB"</formula>
    </cfRule>
    <cfRule type="cellIs" dxfId="144" priority="144" operator="equal">
      <formula>"CL NOT SIGNED"</formula>
    </cfRule>
    <cfRule type="cellIs" dxfId="143" priority="145" operator="equal">
      <formula>"UN-REG"</formula>
    </cfRule>
    <cfRule type="cellIs" dxfId="142" priority="146" operator="equal">
      <formula>0</formula>
    </cfRule>
  </conditionalFormatting>
  <conditionalFormatting sqref="D13:F13">
    <cfRule type="cellIs" dxfId="141" priority="139" operator="equal">
      <formula>"AB"</formula>
    </cfRule>
    <cfRule type="cellIs" dxfId="140" priority="140" operator="equal">
      <formula>"CL NOT SIGNED"</formula>
    </cfRule>
    <cfRule type="cellIs" dxfId="139" priority="141" operator="equal">
      <formula>"UN-REG"</formula>
    </cfRule>
    <cfRule type="cellIs" dxfId="138" priority="142" operator="equal">
      <formula>0</formula>
    </cfRule>
  </conditionalFormatting>
  <conditionalFormatting sqref="D13:F13">
    <cfRule type="cellIs" dxfId="137" priority="135" operator="equal">
      <formula>"AB"</formula>
    </cfRule>
    <cfRule type="cellIs" dxfId="136" priority="136" operator="equal">
      <formula>"CL NOT SIGNED"</formula>
    </cfRule>
    <cfRule type="cellIs" dxfId="135" priority="137" operator="equal">
      <formula>"UN-REG"</formula>
    </cfRule>
    <cfRule type="cellIs" dxfId="134" priority="138" operator="equal">
      <formula>0</formula>
    </cfRule>
  </conditionalFormatting>
  <conditionalFormatting sqref="D13:F13">
    <cfRule type="cellIs" dxfId="133" priority="131" operator="equal">
      <formula>"AB"</formula>
    </cfRule>
    <cfRule type="cellIs" dxfId="132" priority="132" operator="equal">
      <formula>"CL NOT SIGNED"</formula>
    </cfRule>
    <cfRule type="cellIs" dxfId="131" priority="133" operator="equal">
      <formula>"UN-REG"</formula>
    </cfRule>
    <cfRule type="cellIs" dxfId="130" priority="134" operator="equal">
      <formula>0</formula>
    </cfRule>
  </conditionalFormatting>
  <conditionalFormatting sqref="D13:F13">
    <cfRule type="cellIs" dxfId="129" priority="127" operator="equal">
      <formula>"AB"</formula>
    </cfRule>
    <cfRule type="cellIs" dxfId="128" priority="128" operator="equal">
      <formula>"CL NOT SIGNED"</formula>
    </cfRule>
    <cfRule type="cellIs" dxfId="127" priority="129" operator="equal">
      <formula>"UN-REG"</formula>
    </cfRule>
    <cfRule type="cellIs" dxfId="126" priority="130" operator="equal">
      <formula>0</formula>
    </cfRule>
  </conditionalFormatting>
  <conditionalFormatting sqref="D13:F13">
    <cfRule type="cellIs" dxfId="125" priority="123" operator="equal">
      <formula>"AB"</formula>
    </cfRule>
    <cfRule type="cellIs" dxfId="124" priority="124" operator="equal">
      <formula>"CL NOT SIGNED"</formula>
    </cfRule>
    <cfRule type="cellIs" dxfId="123" priority="125" operator="equal">
      <formula>"UN-REG"</formula>
    </cfRule>
    <cfRule type="cellIs" dxfId="122" priority="126" operator="equal">
      <formula>0</formula>
    </cfRule>
  </conditionalFormatting>
  <conditionalFormatting sqref="D13:F13">
    <cfRule type="cellIs" dxfId="121" priority="119" operator="equal">
      <formula>"AB"</formula>
    </cfRule>
    <cfRule type="cellIs" dxfId="120" priority="120" operator="equal">
      <formula>"CL NOT SIGNED"</formula>
    </cfRule>
    <cfRule type="cellIs" dxfId="119" priority="121" operator="equal">
      <formula>"UN-REG"</formula>
    </cfRule>
    <cfRule type="cellIs" dxfId="118" priority="122" operator="equal">
      <formula>0</formula>
    </cfRule>
  </conditionalFormatting>
  <conditionalFormatting sqref="D13:F13">
    <cfRule type="cellIs" dxfId="117" priority="115" operator="equal">
      <formula>"AB"</formula>
    </cfRule>
    <cfRule type="cellIs" dxfId="116" priority="116" operator="equal">
      <formula>"CL NOT SIGNED"</formula>
    </cfRule>
    <cfRule type="cellIs" dxfId="115" priority="117" operator="equal">
      <formula>"UN-REG"</formula>
    </cfRule>
    <cfRule type="cellIs" dxfId="114" priority="118" operator="equal">
      <formula>0</formula>
    </cfRule>
  </conditionalFormatting>
  <conditionalFormatting sqref="D13:F13">
    <cfRule type="cellIs" dxfId="113" priority="111" operator="equal">
      <formula>"AB"</formula>
    </cfRule>
    <cfRule type="cellIs" dxfId="112" priority="112" operator="equal">
      <formula>"CL NOT SIGNED"</formula>
    </cfRule>
    <cfRule type="cellIs" dxfId="111" priority="113" operator="equal">
      <formula>"UN-REG"</formula>
    </cfRule>
    <cfRule type="cellIs" dxfId="110" priority="114" operator="equal">
      <formula>0</formula>
    </cfRule>
  </conditionalFormatting>
  <conditionalFormatting sqref="D13:F13">
    <cfRule type="cellIs" dxfId="109" priority="107" operator="equal">
      <formula>"AB"</formula>
    </cfRule>
    <cfRule type="cellIs" dxfId="108" priority="108" operator="equal">
      <formula>"CL NOT SIGNED"</formula>
    </cfRule>
    <cfRule type="cellIs" dxfId="107" priority="109" operator="equal">
      <formula>"UN-REG"</formula>
    </cfRule>
    <cfRule type="cellIs" dxfId="106" priority="110" operator="equal">
      <formula>0</formula>
    </cfRule>
  </conditionalFormatting>
  <conditionalFormatting sqref="D13:F13">
    <cfRule type="cellIs" dxfId="105" priority="103" operator="equal">
      <formula>"AB"</formula>
    </cfRule>
    <cfRule type="cellIs" dxfId="104" priority="104" operator="equal">
      <formula>"CL NOT SIGNED"</formula>
    </cfRule>
    <cfRule type="cellIs" dxfId="103" priority="105" operator="equal">
      <formula>"UN-REG"</formula>
    </cfRule>
    <cfRule type="cellIs" dxfId="102" priority="106" operator="equal">
      <formula>0</formula>
    </cfRule>
  </conditionalFormatting>
  <conditionalFormatting sqref="D13:F13">
    <cfRule type="cellIs" dxfId="101" priority="99" operator="equal">
      <formula>"AB"</formula>
    </cfRule>
    <cfRule type="cellIs" dxfId="100" priority="100" operator="equal">
      <formula>"CL NOT SIGNED"</formula>
    </cfRule>
    <cfRule type="cellIs" dxfId="99" priority="101" operator="equal">
      <formula>"UN-REG"</formula>
    </cfRule>
    <cfRule type="cellIs" dxfId="98" priority="102" operator="equal">
      <formula>0</formula>
    </cfRule>
  </conditionalFormatting>
  <conditionalFormatting sqref="D13:F13">
    <cfRule type="cellIs" dxfId="97" priority="95" operator="equal">
      <formula>"AB"</formula>
    </cfRule>
    <cfRule type="cellIs" dxfId="96" priority="96" operator="equal">
      <formula>"CL NOT SIGNED"</formula>
    </cfRule>
    <cfRule type="cellIs" dxfId="95" priority="97" operator="equal">
      <formula>"UN-REG"</formula>
    </cfRule>
    <cfRule type="cellIs" dxfId="94" priority="98" operator="equal">
      <formula>0</formula>
    </cfRule>
  </conditionalFormatting>
  <conditionalFormatting sqref="D13:F13">
    <cfRule type="cellIs" dxfId="93" priority="91" operator="equal">
      <formula>"AB"</formula>
    </cfRule>
    <cfRule type="cellIs" dxfId="92" priority="92" operator="equal">
      <formula>"CL NOT SIGNED"</formula>
    </cfRule>
    <cfRule type="cellIs" dxfId="91" priority="93" operator="equal">
      <formula>"UN-REG"</formula>
    </cfRule>
    <cfRule type="cellIs" dxfId="90" priority="94" operator="equal">
      <formula>0</formula>
    </cfRule>
  </conditionalFormatting>
  <conditionalFormatting sqref="D13:F13">
    <cfRule type="cellIs" dxfId="89" priority="87" operator="equal">
      <formula>"AB"</formula>
    </cfRule>
    <cfRule type="cellIs" dxfId="88" priority="88" operator="equal">
      <formula>"CL NOT SIGNED"</formula>
    </cfRule>
    <cfRule type="cellIs" dxfId="87" priority="89" operator="equal">
      <formula>"UN-REG"</formula>
    </cfRule>
    <cfRule type="cellIs" dxfId="86" priority="90" operator="equal">
      <formula>0</formula>
    </cfRule>
  </conditionalFormatting>
  <conditionalFormatting sqref="D13:F13">
    <cfRule type="cellIs" dxfId="85" priority="83" operator="equal">
      <formula>"AB"</formula>
    </cfRule>
    <cfRule type="cellIs" dxfId="84" priority="84" operator="equal">
      <formula>"CL NOT SIGNED"</formula>
    </cfRule>
    <cfRule type="cellIs" dxfId="83" priority="85" operator="equal">
      <formula>"UN-REG"</formula>
    </cfRule>
    <cfRule type="cellIs" dxfId="82" priority="86" operator="equal">
      <formula>0</formula>
    </cfRule>
  </conditionalFormatting>
  <conditionalFormatting sqref="D13:F13">
    <cfRule type="cellIs" dxfId="81" priority="79" operator="equal">
      <formula>"AB"</formula>
    </cfRule>
    <cfRule type="cellIs" dxfId="80" priority="80" operator="equal">
      <formula>"CL NOT SIGNED"</formula>
    </cfRule>
    <cfRule type="cellIs" dxfId="79" priority="81" operator="equal">
      <formula>"UN-REG"</formula>
    </cfRule>
    <cfRule type="cellIs" dxfId="78" priority="82" operator="equal">
      <formula>0</formula>
    </cfRule>
  </conditionalFormatting>
  <conditionalFormatting sqref="D13:F13">
    <cfRule type="cellIs" dxfId="77" priority="75" operator="equal">
      <formula>"AB"</formula>
    </cfRule>
    <cfRule type="cellIs" dxfId="76" priority="76" operator="equal">
      <formula>"CL NOT SIGNED"</formula>
    </cfRule>
    <cfRule type="cellIs" dxfId="75" priority="77" operator="equal">
      <formula>"UN-REG"</formula>
    </cfRule>
    <cfRule type="cellIs" dxfId="74" priority="78" operator="equal">
      <formula>0</formula>
    </cfRule>
  </conditionalFormatting>
  <conditionalFormatting sqref="D13:F13">
    <cfRule type="cellIs" dxfId="73" priority="71" operator="equal">
      <formula>"AB"</formula>
    </cfRule>
    <cfRule type="cellIs" dxfId="72" priority="72" operator="equal">
      <formula>"CL NOT SIGNED"</formula>
    </cfRule>
    <cfRule type="cellIs" dxfId="71" priority="73" operator="equal">
      <formula>"UN-REG"</formula>
    </cfRule>
    <cfRule type="cellIs" dxfId="70" priority="74" operator="equal">
      <formula>0</formula>
    </cfRule>
  </conditionalFormatting>
  <conditionalFormatting sqref="D13:F13">
    <cfRule type="cellIs" dxfId="69" priority="67" operator="equal">
      <formula>"AB"</formula>
    </cfRule>
    <cfRule type="cellIs" dxfId="68" priority="68" operator="equal">
      <formula>"CL NOT SIGNED"</formula>
    </cfRule>
    <cfRule type="cellIs" dxfId="67" priority="69" operator="equal">
      <formula>"UN-REG"</formula>
    </cfRule>
    <cfRule type="cellIs" dxfId="66" priority="70" operator="equal">
      <formula>0</formula>
    </cfRule>
  </conditionalFormatting>
  <conditionalFormatting sqref="D13:F13">
    <cfRule type="cellIs" dxfId="65" priority="63" operator="equal">
      <formula>"AB"</formula>
    </cfRule>
    <cfRule type="cellIs" dxfId="64" priority="64" operator="equal">
      <formula>"CL NOT SIGNED"</formula>
    </cfRule>
    <cfRule type="cellIs" dxfId="63" priority="65" operator="equal">
      <formula>"UN-REG"</formula>
    </cfRule>
    <cfRule type="cellIs" dxfId="62" priority="66" operator="equal">
      <formula>0</formula>
    </cfRule>
  </conditionalFormatting>
  <conditionalFormatting sqref="D13:F13">
    <cfRule type="cellIs" dxfId="61" priority="59" operator="equal">
      <formula>"AB"</formula>
    </cfRule>
    <cfRule type="cellIs" dxfId="60" priority="60" operator="equal">
      <formula>"CL NOT SIGNED"</formula>
    </cfRule>
    <cfRule type="cellIs" dxfId="59" priority="61" operator="equal">
      <formula>"UN-REG"</formula>
    </cfRule>
    <cfRule type="cellIs" dxfId="58" priority="62" operator="equal">
      <formula>0</formula>
    </cfRule>
  </conditionalFormatting>
  <conditionalFormatting sqref="D13:F13">
    <cfRule type="cellIs" dxfId="57" priority="55" operator="equal">
      <formula>"AB"</formula>
    </cfRule>
    <cfRule type="cellIs" dxfId="56" priority="56" operator="equal">
      <formula>"CL NOT SIGNED"</formula>
    </cfRule>
    <cfRule type="cellIs" dxfId="55" priority="57" operator="equal">
      <formula>"UN-REG"</formula>
    </cfRule>
    <cfRule type="cellIs" dxfId="54" priority="58" operator="equal">
      <formula>0</formula>
    </cfRule>
  </conditionalFormatting>
  <conditionalFormatting sqref="A3:W4">
    <cfRule type="expression" dxfId="53" priority="54">
      <formula>$B3&lt;&gt;""</formula>
    </cfRule>
  </conditionalFormatting>
  <conditionalFormatting sqref="C4:U4">
    <cfRule type="expression" dxfId="52" priority="53">
      <formula>$B3&lt;&gt;""</formula>
    </cfRule>
  </conditionalFormatting>
  <conditionalFormatting sqref="D5:F5 D7:F7 D9:F9 D11:F11 D13:F13 D15:F15 D17:F17 D19:F19 D21:F21 D23:F23 D25:F25 D27:F27 D29:F29 D31:F31 D33:F33 D35:F35 D37:F37 D39:F39 D41:F41 D43:F43 D45:F45 D47:F47 D49:F49 D51:F51 D53:F53 D55:F55 D57:F57 D59:F59 D61:F61 D63:F63 D65:F65 D67:F67 D69:F69 D71:F71 D73:F73 D75:F75 D77:F77 D79:F79 D81:F81 D83:F83 D85:F85 D87:F87 D89:F89 D91:F91 D93:F93 D95:F95 D97:F97 D99:F99 D101:F101 D103:F103 D105:F105 D107:F107 D109:F109 D111:F111 D113:F113 D115:F115 D117:F117 D119:F119 D121:F121 D123:F123 D125:F125 D127:F127 D129:F129 D131:F131 D133:F133 D135:F135 D137:F137 D139:F139 D141:F141 D143:F143 D145:F145 D147:F147 D149:F149 D151:F151 D153:F153 D155:F155 D157:F157 D159:F159 D161:F161 D163:F163 D165:F165 D167:F167 D169:F169 D171:F171 D173:F173 D175:F175 D177:F177 D179:F179 D181:F181 D183:F183 D185:F185 D187:F187 D189:F189 D191:F191 D193:F193 D195:F195 D197:F197 D199:F199 D201:F201 D203:F203 D205:F205 D207:F207 D209:F209 D211:F211 D213:F213 D215:F215 D217:F217 D219:F219 D221:F221 D223:F223 D225:F225 D227:F227 D229:F229 D231:F231 D233:F233 D235:F235 D237:F237 D239:F239 D241:F241 D243:F243 D245:F245 D247:F247 D249:F249 D251:F251 D253:F253 D255:F255 D257:F257 D259:F259 D261:F261 D263:F263 D265:F265 D267:F267 D269:F269 D271:F271 D273:F273 D275:F275 D277:F277 D279:F279 D281:F281 D283:F283 D285:F285 D287:F287 D289:F289 D291:F291 D293:F293 D295:F295 D297:F297 D299:F299 D301:F301 D303:F303 D305:F305 D307:F307 D309:F309 D311:F311 D313:F313 D315:F315 D317:F317 D319:F319 D321:F321 D323:F323 D325:F325 D327:F327 D329:F329 D331:F331 D333:F333 D335:F335 D337:F337 D339:F339 D341:F341 D343:F343 D345:F345 D347:F347 D349:F349 D351:F351 D353:F353 D355:F355 D357:F357 D359:F359 D361:F361 D363:F363 D365:F365 D367:F367 D369:F369 D371:F371 D373:F373 D375:F375 D377:F377 D379:F379 D381:F381 D383:F383 D385:F385 D387:F387 D389:F389 D391:F391 D393:F393 D395:F395 D397:F397 D399:F399 D401:F401 D403:F403 D405:F405 D407:F407 D409:F409 D411:F411 D413:F413 D415:F415 D417:F417 D419:F419 D421:F421 D423:F423 D425:F425 D427:F427 D429:F429 D431:F431 D433:F433 D435:F435 D437:F437 D439:F439 D441:F441 D443:F443 D445:F445 D447:F447 D449:F449 D451:F451 D453:F453 D455:F455 D457:F457 D459:F459 D461:F461 D463:F463 D465:F465 D467:F467 D469:F469 D471:F471 D473:F473 D475:F475 D477:F477 D479:F479 D481:F481 D483:F483 D485:F485 D487:F487 D489:F489 D491:F491 D493:F493 D495:F495 D497:F497 D499:F499 D501:F501 D503:F503 D505:F505 D507:F507 D509:F509 D511:F511 D513:F513 D515:F515 D517:F517 D519:F519 D521:F521 D523:F523 D525:F525 D527:F527 D529:F529 D531:F531 D533:F533 D535:F535 D537:F537 D539:F539 D541:F541 D543:F543 D545:F545 D547:F547 D549:F549 D551:F551">
    <cfRule type="cellIs" dxfId="51" priority="49" operator="equal">
      <formula>"AB"</formula>
    </cfRule>
    <cfRule type="cellIs" dxfId="50" priority="50" operator="equal">
      <formula>"CL NOT SIGNED"</formula>
    </cfRule>
    <cfRule type="cellIs" dxfId="49" priority="51" operator="equal">
      <formula>"UN-REG"</formula>
    </cfRule>
    <cfRule type="cellIs" dxfId="48" priority="52" operator="equal">
      <formula>0</formula>
    </cfRule>
  </conditionalFormatting>
  <conditionalFormatting sqref="G5:I5 G7:I7 G9:I9 G11:I11 G13:I13 G15:I15 G17:I17 G19:I19 G21:I21 G23:I23 G25:I25 G27:I27 G29:I29 G31:I31 G33:I33 G35:I35 G37:I37 G39:I39 G41:I41 G43:I43 G45:I45 G47:I47 G49:I49 G51:I51 G53:I53 G55:I55 G57:I57 G59:I59 G61:I61 G63:I63 G65:I65 G67:I67 G69:I69 G71:I71 G73:I73 G75:I75 G77:I77 G79:I79 G81:I81 G83:I83 G85:I85 G87:I87 G89:I89 G91:I91 G93:I93 G95:I95 G97:I97 G99:I99 G101:I101 G103:I103 G105:I105 G107:I107 G109:I109 G111:I111 G113:I113 G115:I115 G117:I117 G119:I119 G121:I121 G123:I123 G125:I125 G127:I127 G129:I129 G131:I131 G133:I133 G135:I135 G137:I137 G139:I139 G141:I141 G143:I143 G145:I145 G147:I147 G149:I149 G151:I151 G153:I153 G155:I155 G157:I157 G159:I159 G161:I161 G163:I163 G165:I165 G167:I167 G169:I169 G171:I171 G173:I173 G175:I175 G177:I177 G179:I179 G181:I181 G183:I183 G185:I185 G187:I187 G189:I189 G191:I191 G193:I193 G195:I195 G197:I197 G199:I199 G201:I201 G203:I203 G205:I205 G207:I207 G209:I209 G211:I211 G213:I213 G215:I215 G217:I217 G219:I219 G221:I221 G223:I223 G225:I225 G227:I227 G229:I229 G231:I231 G233:I233 G235:I235 G237:I237 G239:I239 G241:I241 G243:I243 G245:I245 G247:I247 G249:I249 G251:I251 G253:I253 G255:I255 G257:I257 G259:I259 G261:I261 G263:I263 G265:I265 G267:I267 G269:I269 G271:I271 G273:I273 G275:I275 G277:I277 G279:I279 G281:I281 G283:I283 G285:I285 G287:I287 G289:I289 G291:I291 G293:I293 G295:I295 G297:I297 G299:I299 G301:I301 G303:I303 G305:I305 G307:I307 G309:I309 G311:I311 G313:I313 G315:I315 G317:I317 G319:I319 G321:I321 G323:I323 G325:I325 G327:I327 G329:I329 G331:I331 G333:I333 G335:I335 G337:I337 G339:I339 G341:I341 G343:I343 G345:I345 G347:I347 G349:I349 G351:I351 G353:I353 G355:I355 G357:I357 G359:I359 G361:I361 G363:I363 G365:I365 G367:I367 G369:I369 G371:I371 G373:I373 G375:I375 G377:I377 G379:I379 G381:I381 G383:I383 G385:I385 G387:I387 G389:I389 G391:I391 G393:I393 G395:I395 G397:I397 G399:I399 G401:I401 G403:I403 G405:I405 G407:I407 G409:I409 G411:I411 G413:I413 G415:I415 G417:I417 G419:I419 G421:I421 G423:I423 G425:I425 G427:I427 G429:I429 G431:I431 G433:I433 G435:I435 G437:I437 G439:I439 G441:I441 G443:I443 G445:I445 G447:I447 G449:I449 G451:I451 G453:I453 G455:I455 G457:I457 G459:I459 G461:I461 G463:I463 G465:I465 G467:I467 G469:I469 G471:I471 G473:I473 G475:I475 G477:I477 G479:I479 G481:I481 G483:I483 G485:I485 G487:I487 G489:I489 G491:I491 G493:I493 G495:I495 G497:I497 G499:I499 G501:I501 G503:I503 G505:I505 G507:I507 G509:I509 G511:I511 G513:I513 G515:I515 G517:I517 G519:I519 G521:I521 G523:I523 G525:I525 G527:I527 G529:I529 G531:I531 G533:I533 G535:I535 G537:I537 G539:I539 G541:I541 G543:I543 G545:I545 G547:I547 G549:I549 G551:I551">
    <cfRule type="cellIs" dxfId="47" priority="45" operator="equal">
      <formula>"AB"</formula>
    </cfRule>
    <cfRule type="cellIs" dxfId="46" priority="46" operator="equal">
      <formula>"CL NOT SIGNED"</formula>
    </cfRule>
    <cfRule type="cellIs" dxfId="45" priority="47" operator="equal">
      <formula>"UN-REG"</formula>
    </cfRule>
    <cfRule type="cellIs" dxfId="44" priority="48" operator="equal">
      <formula>0</formula>
    </cfRule>
  </conditionalFormatting>
  <conditionalFormatting sqref="D5:F5 D7:F7 D9:F9 D11:F11 D13:F13 D15:F15 D17:F17 D19:F19 D21:F21 D23:F23 D25:F25 D27:F27 D29:F29 D31:F31 D33:F33 D35:F35 D37:F37 D39:F39 D41:F41 D43:F43 D45:F45 D47:F47 D49:F49 D51:F51 D53:F53 D55:F55 D57:F57 D59:F59 D61:F61 D63:F63 D65:F65 D67:F67 D69:F69 D71:F71 D73:F73 D75:F75 D77:F77 D79:F79 D81:F81 D83:F83 D85:F85 D87:F87 D89:F89 D91:F91 D93:F93 D95:F95 D97:F97 D99:F99 D101:F101 D103:F103 D105:F105 D107:F107 D109:F109 D111:F111 D113:F113 D115:F115 D117:F117 D119:F119 D121:F121 D123:F123 D125:F125 D127:F127 D129:F129 D131:F131 D133:F133 D135:F135 D137:F137 D139:F139 D141:F141 D143:F143 D145:F145 D147:F147 D149:F149 D151:F151 D153:F153 D155:F155 D157:F157 D159:F159 D161:F161 D163:F163 D165:F165 D167:F167 D169:F169 D171:F171 D173:F173 D175:F175 D177:F177 D179:F179 D181:F181 D183:F183 D185:F185 D187:F187 D189:F189 D191:F191 D193:F193 D195:F195 D197:F197 D199:F199 D201:F201 D203:F203 D205:F205 D207:F207 D209:F209 D211:F211 D213:F213 D215:F215 D217:F217 D219:F219 D221:F221 D223:F223 D225:F225 D227:F227 D229:F229 D231:F231 D233:F233 D235:F235 D237:F237 D239:F239 D241:F241 D243:F243 D245:F245 D247:F247 D249:F249 D251:F251 D253:F253 D255:F255 D257:F257 D259:F259 D261:F261 D263:F263 D265:F265 D267:F267 D269:F269 D271:F271 D273:F273 D275:F275 D277:F277 D279:F279 D281:F281 D283:F283 D285:F285 D287:F287 D289:F289 D291:F291 D293:F293 D295:F295 D297:F297 D299:F299 D301:F301 D303:F303 D305:F305 D307:F307 D309:F309 D311:F311 D313:F313 D315:F315 D317:F317 D319:F319 D321:F321 D323:F323 D325:F325 D327:F327 D329:F329 D331:F331 D333:F333 D335:F335 D337:F337 D339:F339 D341:F341 D343:F343 D345:F345 D347:F347 D349:F349 D351:F351 D353:F353 D355:F355 D357:F357 D359:F359 D361:F361 D363:F363 D365:F365 D367:F367 D369:F369 D371:F371 D373:F373 D375:F375 D377:F377 D379:F379 D381:F381 D383:F383 D385:F385 D387:F387 D389:F389 D391:F391 D393:F393 D395:F395 D397:F397 D399:F399 D401:F401 D403:F403 D405:F405 D407:F407 D409:F409 D411:F411 D413:F413 D415:F415 D417:F417 D419:F419 D421:F421 D423:F423 D425:F425 D427:F427 D429:F429 D431:F431 D433:F433 D435:F435 D437:F437 D439:F439 D441:F441 D443:F443 D445:F445 D447:F447 D449:F449 D451:F451 D453:F453 D455:F455 D457:F457 D459:F459 D461:F461 D463:F463 D465:F465 D467:F467 D469:F469 D471:F471 D473:F473 D475:F475 D477:F477 D479:F479 D481:F481 D483:F483 D485:F485 D487:F487 D489:F489 D491:F491 D493:F493 D495:F495 D497:F497 D499:F499 D501:F501 D503:F503 D505:F505 D507:F507 D509:F509 D511:F511 D513:F513 D515:F515 D517:F517 D519:F519 D521:F521 D523:F523 D525:F525 D527:F527 D529:F529 D531:F531 D533:F533 D535:F535 D537:F537 D539:F539 D541:F541 D543:F543 D545:F545 D547:F547 D549:F549 D551:F551">
    <cfRule type="cellIs" dxfId="43" priority="41" operator="equal">
      <formula>"AB"</formula>
    </cfRule>
    <cfRule type="cellIs" dxfId="42" priority="42" operator="equal">
      <formula>"CL NOT SIGNED"</formula>
    </cfRule>
    <cfRule type="cellIs" dxfId="41" priority="43" operator="equal">
      <formula>"UN-REG"</formula>
    </cfRule>
    <cfRule type="cellIs" dxfId="40" priority="44" operator="equal">
      <formula>0</formula>
    </cfRule>
  </conditionalFormatting>
  <conditionalFormatting sqref="D5:F5 D7:F7 D9:F9 D11:F11 D13:F13 D15:F15 D17:F17 D19:F19 D21:F21 D23:F23 D25:F25 D27:F27 D29:F29 D31:F31 D33:F33 D35:F35 D37:F37 D39:F39 D41:F41 D43:F43 D45:F45 D47:F47 D49:F49 D51:F51 D53:F53 D55:F55 D57:F57 D59:F59 D61:F61 D63:F63 D65:F65 D67:F67 D69:F69 D71:F71 D73:F73 D75:F75 D77:F77 D79:F79 D81:F81 D83:F83 D85:F85 D87:F87 D89:F89 D91:F91 D93:F93 D95:F95 D97:F97 D99:F99 D101:F101 D103:F103 D105:F105 D107:F107 D109:F109 D111:F111 D113:F113 D115:F115 D117:F117 D119:F119 D121:F121 D123:F123 D125:F125 D127:F127 D129:F129 D131:F131 D133:F133 D135:F135 D137:F137 D139:F139 D141:F141 D143:F143 D145:F145 D147:F147 D149:F149 D151:F151 D153:F153 D155:F155 D157:F157 D159:F159 D161:F161 D163:F163 D165:F165 D167:F167 D169:F169 D171:F171 D173:F173 D175:F175 D177:F177 D179:F179 D181:F181 D183:F183 D185:F185 D187:F187 D189:F189 D191:F191 D193:F193 D195:F195 D197:F197 D199:F199 D201:F201 D203:F203 D205:F205 D207:F207 D209:F209 D211:F211 D213:F213 D215:F215 D217:F217 D219:F219 D221:F221 D223:F223 D225:F225 D227:F227 D229:F229 D231:F231 D233:F233 D235:F235 D237:F237 D239:F239 D241:F241 D243:F243 D245:F245 D247:F247 D249:F249 D251:F251 D253:F253 D255:F255 D257:F257 D259:F259 D261:F261 D263:F263 D265:F265 D267:F267 D269:F269 D271:F271 D273:F273 D275:F275 D277:F277 D279:F279 D281:F281 D283:F283 D285:F285 D287:F287 D289:F289 D291:F291 D293:F293 D295:F295 D297:F297 D299:F299 D301:F301 D303:F303 D305:F305 D307:F307 D309:F309 D311:F311 D313:F313 D315:F315 D317:F317 D319:F319 D321:F321 D323:F323 D325:F325 D327:F327 D329:F329 D331:F331 D333:F333 D335:F335 D337:F337 D339:F339 D341:F341 D343:F343 D345:F345 D347:F347 D349:F349 D351:F351 D353:F353 D355:F355 D357:F357 D359:F359 D361:F361 D363:F363 D365:F365 D367:F367 D369:F369 D371:F371 D373:F373 D375:F375 D377:F377 D379:F379 D381:F381 D383:F383 D385:F385 D387:F387 D389:F389 D391:F391 D393:F393 D395:F395 D397:F397 D399:F399 D401:F401 D403:F403 D405:F405 D407:F407 D409:F409 D411:F411 D413:F413 D415:F415 D417:F417 D419:F419 D421:F421 D423:F423 D425:F425 D427:F427 D429:F429 D431:F431 D433:F433 D435:F435 D437:F437 D439:F439 D441:F441 D443:F443 D445:F445 D447:F447 D449:F449 D451:F451 D453:F453 D455:F455 D457:F457 D459:F459 D461:F461 D463:F463 D465:F465 D467:F467 D469:F469 D471:F471 D473:F473 D475:F475 D477:F477 D479:F479 D481:F481 D483:F483 D485:F485 D487:F487 D489:F489 D491:F491 D493:F493 D495:F495 D497:F497 D499:F499 D501:F501 D503:F503 D505:F505 D507:F507 D509:F509 D511:F511 D513:F513 D515:F515 D517:F517 D519:F519 D521:F521 D523:F523 D525:F525 D527:F527 D529:F529 D531:F531 D533:F533 D535:F535 D537:F537 D539:F539 D541:F541 D543:F543 D545:F545 D547:F547 D549:F549 D551:F551">
    <cfRule type="cellIs" dxfId="39" priority="37" operator="equal">
      <formula>"AB"</formula>
    </cfRule>
    <cfRule type="cellIs" dxfId="38" priority="38" operator="equal">
      <formula>"CL NOT SIGNED"</formula>
    </cfRule>
    <cfRule type="cellIs" dxfId="37" priority="39" operator="equal">
      <formula>"UN-REG"</formula>
    </cfRule>
    <cfRule type="cellIs" dxfId="36" priority="40" operator="equal">
      <formula>0</formula>
    </cfRule>
  </conditionalFormatting>
  <conditionalFormatting sqref="D5:F5 D7:F7 D9:F9 D11:F11 D13:F13 D15:F15 D17:F17 D19:F19 D21:F21 D23:F23 D25:F25 D27:F27 D29:F29 D31:F31 D33:F33 D35:F35 D37:F37 D39:F39 D41:F41 D43:F43 D45:F45 D47:F47 D49:F49 D51:F51 D53:F53 D55:F55 D57:F57 D59:F59 D61:F61 D63:F63 D65:F65 D67:F67 D69:F69 D71:F71 D73:F73 D75:F75 D77:F77 D79:F79 D81:F81 D83:F83 D85:F85 D87:F87 D89:F89 D91:F91 D93:F93 D95:F95 D97:F97 D99:F99 D101:F101 D103:F103 D105:F105 D107:F107 D109:F109 D111:F111 D113:F113 D115:F115 D117:F117 D119:F119 D121:F121 D123:F123 D125:F125 D127:F127 D129:F129 D131:F131 D133:F133 D135:F135 D137:F137 D139:F139 D141:F141 D143:F143 D145:F145 D147:F147 D149:F149 D151:F151 D153:F153 D155:F155 D157:F157 D159:F159 D161:F161 D163:F163 D165:F165 D167:F167 D169:F169 D171:F171 D173:F173 D175:F175 D177:F177 D179:F179 D181:F181 D183:F183 D185:F185 D187:F187 D189:F189 D191:F191 D193:F193 D195:F195 D197:F197 D199:F199 D201:F201 D203:F203 D205:F205 D207:F207 D209:F209 D211:F211 D213:F213 D215:F215 D217:F217 D219:F219 D221:F221 D223:F223 D225:F225 D227:F227 D229:F229 D231:F231 D233:F233 D235:F235 D237:F237 D239:F239 D241:F241 D243:F243 D245:F245 D247:F247 D249:F249 D251:F251 D253:F253 D255:F255 D257:F257 D259:F259 D261:F261 D263:F263 D265:F265 D267:F267 D269:F269 D271:F271 D273:F273 D275:F275 D277:F277 D279:F279 D281:F281 D283:F283 D285:F285 D287:F287 D289:F289 D291:F291 D293:F293 D295:F295 D297:F297 D299:F299 D301:F301 D303:F303 D305:F305 D307:F307 D309:F309 D311:F311 D313:F313 D315:F315 D317:F317 D319:F319 D321:F321 D323:F323 D325:F325 D327:F327 D329:F329 D331:F331 D333:F333 D335:F335 D337:F337 D339:F339 D341:F341 D343:F343 D345:F345 D347:F347 D349:F349 D351:F351 D353:F353 D355:F355 D357:F357 D359:F359 D361:F361 D363:F363 D365:F365 D367:F367 D369:F369 D371:F371 D373:F373 D375:F375 D377:F377 D379:F379 D381:F381 D383:F383 D385:F385 D387:F387 D389:F389 D391:F391 D393:F393 D395:F395 D397:F397 D399:F399 D401:F401 D403:F403 D405:F405 D407:F407 D409:F409 D411:F411 D413:F413 D415:F415 D417:F417 D419:F419 D421:F421 D423:F423 D425:F425 D427:F427 D429:F429 D431:F431 D433:F433 D435:F435 D437:F437 D439:F439 D441:F441 D443:F443 D445:F445 D447:F447 D449:F449 D451:F451 D453:F453 D455:F455 D457:F457 D459:F459 D461:F461 D463:F463 D465:F465 D467:F467 D469:F469 D471:F471 D473:F473 D475:F475 D477:F477 D479:F479 D481:F481 D483:F483 D485:F485 D487:F487 D489:F489 D491:F491 D493:F493 D495:F495 D497:F497 D499:F499 D501:F501 D503:F503 D505:F505 D507:F507 D509:F509 D511:F511 D513:F513 D515:F515 D517:F517 D519:F519 D521:F521 D523:F523 D525:F525 D527:F527 D529:F529 D531:F531 D533:F533 D535:F535 D537:F537 D539:F539 D541:F541 D543:F543 D545:F545 D547:F547 D549:F549 D551:F551">
    <cfRule type="cellIs" dxfId="35" priority="33" operator="equal">
      <formula>"AB"</formula>
    </cfRule>
    <cfRule type="cellIs" dxfId="34" priority="34" operator="equal">
      <formula>"CL NOT SIGNED"</formula>
    </cfRule>
    <cfRule type="cellIs" dxfId="33" priority="35" operator="equal">
      <formula>"UN-REG"</formula>
    </cfRule>
    <cfRule type="cellIs" dxfId="32" priority="36" operator="equal">
      <formula>0</formula>
    </cfRule>
  </conditionalFormatting>
  <conditionalFormatting sqref="G5:I5 G7:I7 G9:I9 G11:I11 G13:I13 G15:I15 G17:I17 G19:I19 G21:I21 G23:I23 G25:I25 G27:I27 G29:I29 G31:I31 G33:I33 G35:I35 G37:I37 G39:I39 G41:I41 G43:I43 G45:I45 G47:I47 G49:I49 G51:I51 G53:I53 G55:I55 G57:I57 G59:I59 G61:I61 G63:I63 G65:I65 G67:I67 G69:I69 G71:I71 G73:I73 G75:I75 G77:I77 G79:I79 G81:I81 G83:I83 G85:I85 G87:I87 G89:I89 G91:I91 G93:I93 G95:I95 G97:I97 G99:I99 G101:I101 G103:I103 G105:I105 G107:I107 G109:I109 G111:I111 G113:I113 G115:I115 G117:I117 G119:I119 G121:I121 G123:I123 G125:I125 G127:I127 G129:I129 G131:I131 G133:I133 G135:I135 G137:I137 G139:I139 G141:I141 G143:I143 G145:I145 G147:I147 G149:I149 G151:I151 G153:I153 G155:I155 G157:I157 G159:I159 G161:I161 G163:I163 G165:I165 G167:I167 G169:I169 G171:I171 G173:I173 G175:I175 G177:I177 G179:I179 G181:I181 G183:I183 G185:I185 G187:I187 G189:I189 G191:I191 G193:I193 G195:I195 G197:I197 G199:I199 G201:I201 G203:I203 G205:I205 G207:I207 G209:I209 G211:I211 G213:I213 G215:I215 G217:I217 G219:I219 G221:I221 G223:I223 G225:I225 G227:I227 G229:I229 G231:I231 G233:I233 G235:I235 G237:I237 G239:I239 G241:I241 G243:I243 G245:I245 G247:I247 G249:I249 G251:I251 G253:I253 G255:I255 G257:I257 G259:I259 G261:I261 G263:I263 G265:I265 G267:I267 G269:I269 G271:I271 G273:I273 G275:I275 G277:I277 G279:I279 G281:I281 G283:I283 G285:I285 G287:I287 G289:I289 G291:I291 G293:I293 G295:I295 G297:I297 G299:I299 G301:I301 G303:I303 G305:I305 G307:I307 G309:I309 G311:I311 G313:I313 G315:I315 G317:I317 G319:I319 G321:I321 G323:I323 G325:I325 G327:I327 G329:I329 G331:I331 G333:I333 G335:I335 G337:I337 G339:I339 G341:I341 G343:I343 G345:I345 G347:I347 G349:I349 G351:I351 G353:I353 G355:I355 G357:I357 G359:I359 G361:I361 G363:I363 G365:I365 G367:I367 G369:I369 G371:I371 G373:I373 G375:I375 G377:I377 G379:I379 G381:I381 G383:I383 G385:I385 G387:I387 G389:I389 G391:I391 G393:I393 G395:I395 G397:I397 G399:I399 G401:I401 G403:I403 G405:I405 G407:I407 G409:I409 G411:I411 G413:I413 G415:I415 G417:I417 G419:I419 G421:I421 G423:I423 G425:I425 G427:I427 G429:I429 G431:I431 G433:I433 G435:I435 G437:I437 G439:I439 G441:I441 G443:I443 G445:I445 G447:I447 G449:I449 G451:I451 G453:I453 G455:I455 G457:I457 G459:I459 G461:I461 G463:I463 G465:I465 G467:I467 G469:I469 G471:I471 G473:I473 G475:I475 G477:I477 G479:I479 G481:I481 G483:I483 G485:I485 G487:I487 G489:I489 G491:I491 G493:I493 G495:I495 G497:I497 G499:I499 G501:I501 G503:I503 G505:I505 G507:I507 G509:I509 G511:I511 G513:I513 G515:I515 G517:I517 G519:I519 G521:I521 G523:I523 G525:I525 G527:I527 G529:I529 G531:I531 G533:I533 G535:I535 G537:I537 G539:I539 G541:I541 G543:I543 G545:I545 G547:I547 G549:I549 G551:I551">
    <cfRule type="cellIs" dxfId="31" priority="29" operator="equal">
      <formula>"AB"</formula>
    </cfRule>
    <cfRule type="cellIs" dxfId="30" priority="30" operator="equal">
      <formula>"CL NOT SIGNED"</formula>
    </cfRule>
    <cfRule type="cellIs" dxfId="29" priority="31" operator="equal">
      <formula>"UN-REG"</formula>
    </cfRule>
    <cfRule type="cellIs" dxfId="28" priority="32" operator="equal">
      <formula>0</formula>
    </cfRule>
  </conditionalFormatting>
  <conditionalFormatting sqref="D5:F5 D7:F7 D9:F9 D11:F11 D13:F13 D15:F15 D17:F17 D19:F19 D21:F21 D23:F23 D25:F25 D27:F27 D29:F29 D31:F31 D33:F33 D35:F35 D37:F37 D39:F39 D41:F41 D43:F43 D45:F45 D47:F47 D49:F49 D51:F51 D53:F53 D55:F55 D57:F57 D59:F59 D61:F61 D63:F63 D65:F65 D67:F67 D69:F69 D71:F71 D73:F73 D75:F75 D77:F77 D79:F79 D81:F81 D83:F83 D85:F85 D87:F87 D89:F89 D91:F91 D93:F93 D95:F95 D97:F97 D99:F99 D101:F101 D103:F103 D105:F105 D107:F107 D109:F109 D111:F111 D113:F113 D115:F115 D117:F117 D119:F119 D121:F121 D123:F123 D125:F125 D127:F127 D129:F129 D131:F131 D133:F133 D135:F135 D137:F137 D139:F139 D141:F141 D143:F143 D145:F145 D147:F147 D149:F149 D151:F151 D153:F153 D155:F155 D157:F157 D159:F159 D161:F161 D163:F163 D165:F165 D167:F167 D169:F169 D171:F171 D173:F173 D175:F175 D177:F177 D179:F179 D181:F181 D183:F183 D185:F185 D187:F187 D189:F189 D191:F191 D193:F193 D195:F195 D197:F197 D199:F199 D201:F201 D203:F203 D205:F205 D207:F207 D209:F209 D211:F211 D213:F213 D215:F215 D217:F217 D219:F219 D221:F221 D223:F223 D225:F225 D227:F227 D229:F229 D231:F231 D233:F233 D235:F235 D237:F237 D239:F239 D241:F241 D243:F243 D245:F245 D247:F247 D249:F249 D251:F251 D253:F253 D255:F255 D257:F257 D259:F259 D261:F261 D263:F263 D265:F265 D267:F267 D269:F269 D271:F271 D273:F273 D275:F275 D277:F277 D279:F279 D281:F281 D283:F283 D285:F285 D287:F287 D289:F289 D291:F291 D293:F293 D295:F295 D297:F297 D299:F299 D301:F301 D303:F303 D305:F305 D307:F307 D309:F309 D311:F311 D313:F313 D315:F315 D317:F317 D319:F319 D321:F321 D323:F323 D325:F325 D327:F327 D329:F329 D331:F331 D333:F333 D335:F335 D337:F337 D339:F339 D341:F341 D343:F343 D345:F345 D347:F347 D349:F349 D351:F351 D353:F353 D355:F355 D357:F357 D359:F359 D361:F361 D363:F363 D365:F365 D367:F367 D369:F369 D371:F371 D373:F373 D375:F375 D377:F377 D379:F379 D381:F381 D383:F383 D385:F385 D387:F387 D389:F389 D391:F391 D393:F393 D395:F395 D397:F397 D399:F399 D401:F401 D403:F403 D405:F405 D407:F407 D409:F409 D411:F411 D413:F413 D415:F415 D417:F417 D419:F419 D421:F421 D423:F423 D425:F425 D427:F427 D429:F429 D431:F431 D433:F433 D435:F435 D437:F437 D439:F439 D441:F441 D443:F443 D445:F445 D447:F447 D449:F449 D451:F451 D453:F453 D455:F455 D457:F457 D459:F459 D461:F461 D463:F463 D465:F465 D467:F467 D469:F469 D471:F471 D473:F473 D475:F475 D477:F477 D479:F479 D481:F481 D483:F483 D485:F485 D487:F487 D489:F489 D491:F491 D493:F493 D495:F495 D497:F497 D499:F499 D501:F501 D503:F503 D505:F505 D507:F507 D509:F509 D511:F511 D513:F513 D515:F515 D517:F517 D519:F519 D521:F521 D523:F523 D525:F525 D527:F527 D529:F529 D531:F531 D533:F533 D535:F535 D537:F537 D539:F539 D541:F541 D543:F543 D545:F545 D547:F547 D549:F549 D551:F551">
    <cfRule type="cellIs" dxfId="27" priority="25" operator="equal">
      <formula>"AB"</formula>
    </cfRule>
    <cfRule type="cellIs" dxfId="26" priority="26" operator="equal">
      <formula>"CL NOT SIGNED"</formula>
    </cfRule>
    <cfRule type="cellIs" dxfId="25" priority="27" operator="equal">
      <formula>"UN-REG"</formula>
    </cfRule>
    <cfRule type="cellIs" dxfId="24" priority="28" operator="equal">
      <formula>0</formula>
    </cfRule>
  </conditionalFormatting>
  <conditionalFormatting sqref="G5:I5 G7:I7 G9:I9 G11:I11 G13:I13 G15:I15 G17:I17 G19:I19 G21:I21 G23:I23 G25:I25 G27:I27 G29:I29 G31:I31 G33:I33 G35:I35 G37:I37 G39:I39 G41:I41 G43:I43 G45:I45 G47:I47 G49:I49 G51:I51 G53:I53 G55:I55 G57:I57 G59:I59 G61:I61 G63:I63 G65:I65 G67:I67 G69:I69 G71:I71 G73:I73 G75:I75 G77:I77 G79:I79 G81:I81 G83:I83 G85:I85 G87:I87 G89:I89 G91:I91 G93:I93 G95:I95 G97:I97 G99:I99 G101:I101 G103:I103 G105:I105 G107:I107 G109:I109 G111:I111 G113:I113 G115:I115 G117:I117 G119:I119 G121:I121 G123:I123 G125:I125 G127:I127 G129:I129 G131:I131 G133:I133 G135:I135 G137:I137 G139:I139 G141:I141 G143:I143 G145:I145 G147:I147 G149:I149 G151:I151 G153:I153 G155:I155 G157:I157 G159:I159 G161:I161 G163:I163 G165:I165 G167:I167 G169:I169 G171:I171 G173:I173 G175:I175 G177:I177 G179:I179 G181:I181 G183:I183 G185:I185 G187:I187 G189:I189 G191:I191 G193:I193 G195:I195 G197:I197 G199:I199 G201:I201 G203:I203 G205:I205 G207:I207 G209:I209 G211:I211 G213:I213 G215:I215 G217:I217 G219:I219 G221:I221 G223:I223 G225:I225 G227:I227 G229:I229 G231:I231 G233:I233 G235:I235 G237:I237 G239:I239 G241:I241 G243:I243 G245:I245 G247:I247 G249:I249 G251:I251 G253:I253 G255:I255 G257:I257 G259:I259 G261:I261 G263:I263 G265:I265 G267:I267 G269:I269 G271:I271 G273:I273 G275:I275 G277:I277 G279:I279 G281:I281 G283:I283 G285:I285 G287:I287 G289:I289 G291:I291 G293:I293 G295:I295 G297:I297 G299:I299 G301:I301 G303:I303 G305:I305 G307:I307 G309:I309 G311:I311 G313:I313 G315:I315 G317:I317 G319:I319 G321:I321 G323:I323 G325:I325 G327:I327 G329:I329 G331:I331 G333:I333 G335:I335 G337:I337 G339:I339 G341:I341 G343:I343 G345:I345 G347:I347 G349:I349 G351:I351 G353:I353 G355:I355 G357:I357 G359:I359 G361:I361 G363:I363 G365:I365 G367:I367 G369:I369 G371:I371 G373:I373 G375:I375 G377:I377 G379:I379 G381:I381 G383:I383 G385:I385 G387:I387 G389:I389 G391:I391 G393:I393 G395:I395 G397:I397 G399:I399 G401:I401 G403:I403 G405:I405 G407:I407 G409:I409 G411:I411 G413:I413 G415:I415 G417:I417 G419:I419 G421:I421 G423:I423 G425:I425 G427:I427 G429:I429 G431:I431 G433:I433 G435:I435 G437:I437 G439:I439 G441:I441 G443:I443 G445:I445 G447:I447 G449:I449 G451:I451 G453:I453 G455:I455 G457:I457 G459:I459 G461:I461 G463:I463 G465:I465 G467:I467 G469:I469 G471:I471 G473:I473 G475:I475 G477:I477 G479:I479 G481:I481 G483:I483 G485:I485 G487:I487 G489:I489 G491:I491 G493:I493 G495:I495 G497:I497 G499:I499 G501:I501 G503:I503 G505:I505 G507:I507 G509:I509 G511:I511 G513:I513 G515:I515 G517:I517 G519:I519 G521:I521 G523:I523 G525:I525 G527:I527 G529:I529 G531:I531 G533:I533 G535:I535 G537:I537 G539:I539 G541:I541 G543:I543 G545:I545 G547:I547 G549:I549 G551:I551">
    <cfRule type="cellIs" dxfId="23" priority="21" operator="equal">
      <formula>"AB"</formula>
    </cfRule>
    <cfRule type="cellIs" dxfId="22" priority="22" operator="equal">
      <formula>"CL NOT SIGNED"</formula>
    </cfRule>
    <cfRule type="cellIs" dxfId="21" priority="23" operator="equal">
      <formula>"UN-REG"</formula>
    </cfRule>
    <cfRule type="cellIs" dxfId="20" priority="24" operator="equal">
      <formula>0</formula>
    </cfRule>
  </conditionalFormatting>
  <conditionalFormatting sqref="D5:F5 D7:F7 D9:F9 D11:F11 D13:F13 D15:F15 D17:F17 D19:F19 D21:F21 D23:F23 D25:F25 D27:F27 D29:F29 D31:F31 D33:F33 D35:F35 D37:F37 D39:F39 D41:F41 D43:F43 D45:F45 D47:F47 D49:F49 D51:F51 D53:F53 D55:F55 D57:F57 D59:F59 D61:F61 D63:F63 D65:F65 D67:F67 D69:F69 D71:F71 D73:F73 D75:F75 D77:F77 D79:F79 D81:F81 D83:F83 D85:F85 D87:F87 D89:F89 D91:F91 D93:F93 D95:F95 D97:F97 D99:F99 D101:F101 D103:F103 D105:F105 D107:F107 D109:F109 D111:F111 D113:F113 D115:F115 D117:F117 D119:F119 D121:F121 D123:F123 D125:F125 D127:F127 D129:F129 D131:F131 D133:F133 D135:F135 D137:F137 D139:F139 D141:F141 D143:F143 D145:F145 D147:F147 D149:F149 D151:F151 D153:F153 D155:F155 D157:F157 D159:F159 D161:F161 D163:F163 D165:F165 D167:F167 D169:F169 D171:F171 D173:F173 D175:F175 D177:F177 D179:F179 D181:F181 D183:F183 D185:F185 D187:F187 D189:F189 D191:F191 D193:F193 D195:F195 D197:F197 D199:F199 D201:F201 D203:F203 D205:F205 D207:F207 D209:F209 D211:F211 D213:F213 D215:F215 D217:F217 D219:F219 D221:F221 D223:F223 D225:F225 D227:F227 D229:F229 D231:F231 D233:F233 D235:F235 D237:F237 D239:F239 D241:F241 D243:F243 D245:F245 D247:F247 D249:F249 D251:F251 D253:F253 D255:F255 D257:F257 D259:F259 D261:F261 D263:F263 D265:F265 D267:F267 D269:F269 D271:F271 D273:F273 D275:F275 D277:F277 D279:F279 D281:F281 D283:F283 D285:F285 D287:F287 D289:F289 D291:F291 D293:F293 D295:F295 D297:F297 D299:F299 D301:F301 D303:F303 D305:F305 D307:F307 D309:F309 D311:F311 D313:F313 D315:F315 D317:F317 D319:F319 D321:F321 D323:F323 D325:F325 D327:F327 D329:F329 D331:F331 D333:F333 D335:F335 D337:F337 D339:F339 D341:F341 D343:F343 D345:F345 D347:F347 D349:F349 D351:F351 D353:F353 D355:F355 D357:F357 D359:F359 D361:F361 D363:F363 D365:F365 D367:F367 D369:F369 D371:F371 D373:F373 D375:F375 D377:F377 D379:F379 D381:F381 D383:F383 D385:F385 D387:F387 D389:F389 D391:F391 D393:F393 D395:F395 D397:F397 D399:F399 D401:F401 D403:F403 D405:F405 D407:F407 D409:F409 D411:F411 D413:F413 D415:F415 D417:F417 D419:F419 D421:F421 D423:F423 D425:F425 D427:F427 D429:F429 D431:F431 D433:F433 D435:F435 D437:F437 D439:F439 D441:F441 D443:F443 D445:F445 D447:F447 D449:F449 D451:F451 D453:F453 D455:F455 D457:F457 D459:F459 D461:F461 D463:F463 D465:F465 D467:F467 D469:F469 D471:F471 D473:F473 D475:F475 D477:F477 D479:F479 D481:F481 D483:F483 D485:F485 D487:F487 D489:F489 D491:F491 D493:F493 D495:F495 D497:F497 D499:F499 D501:F501 D503:F503 D505:F505 D507:F507 D509:F509 D511:F511 D513:F513 D515:F515 D517:F517 D519:F519 D521:F521 D523:F523 D525:F525 D527:F527 D529:F529 D531:F531 D533:F533 D535:F535 D537:F537 D539:F539 D541:F541 D543:F543 D545:F545 D547:F547 D549:F549 D551:F551">
    <cfRule type="cellIs" dxfId="19" priority="17" operator="equal">
      <formula>"AB"</formula>
    </cfRule>
    <cfRule type="cellIs" dxfId="18" priority="18" operator="equal">
      <formula>"CL NOT SIGNED"</formula>
    </cfRule>
    <cfRule type="cellIs" dxfId="17" priority="19" operator="equal">
      <formula>"UN-REG"</formula>
    </cfRule>
    <cfRule type="cellIs" dxfId="16" priority="20" operator="equal">
      <formula>0</formula>
    </cfRule>
  </conditionalFormatting>
  <conditionalFormatting sqref="D5:F5 D7:F7 D9:F9 D11:F11 D13:F13 D15:F15 D17:F17 D19:F19 D21:F21 D23:F23 D25:F25 D27:F27 D29:F29 D31:F31 D33:F33 D35:F35 D37:F37 D39:F39 D41:F41 D43:F43 D45:F45 D47:F47 D49:F49 D51:F51 D53:F53 D55:F55 D57:F57 D59:F59 D61:F61 D63:F63 D65:F65 D67:F67 D69:F69 D71:F71 D73:F73 D75:F75 D77:F77 D79:F79 D81:F81 D83:F83 D85:F85 D87:F87 D89:F89 D91:F91 D93:F93 D95:F95 D97:F97 D99:F99 D101:F101 D103:F103 D105:F105 D107:F107 D109:F109 D111:F111 D113:F113 D115:F115 D117:F117 D119:F119 D121:F121 D123:F123 D125:F125 D127:F127 D129:F129 D131:F131 D133:F133 D135:F135 D137:F137 D139:F139 D141:F141 D143:F143 D145:F145 D147:F147 D149:F149 D151:F151 D153:F153 D155:F155 D157:F157 D159:F159 D161:F161 D163:F163 D165:F165 D167:F167 D169:F169 D171:F171 D173:F173 D175:F175 D177:F177 D179:F179 D181:F181 D183:F183 D185:F185 D187:F187 D189:F189 D191:F191 D193:F193 D195:F195 D197:F197 D199:F199 D201:F201 D203:F203 D205:F205 D207:F207 D209:F209 D211:F211 D213:F213 D215:F215 D217:F217 D219:F219 D221:F221 D223:F223 D225:F225 D227:F227 D229:F229 D231:F231 D233:F233 D235:F235 D237:F237 D239:F239 D241:F241 D243:F243 D245:F245 D247:F247 D249:F249 D251:F251 D253:F253 D255:F255 D257:F257 D259:F259 D261:F261 D263:F263 D265:F265 D267:F267 D269:F269 D271:F271 D273:F273 D275:F275 D277:F277 D279:F279 D281:F281 D283:F283 D285:F285 D287:F287 D289:F289 D291:F291 D293:F293 D295:F295 D297:F297 D299:F299 D301:F301 D303:F303 D305:F305 D307:F307 D309:F309 D311:F311 D313:F313 D315:F315 D317:F317 D319:F319 D321:F321 D323:F323 D325:F325 D327:F327 D329:F329 D331:F331 D333:F333 D335:F335 D337:F337 D339:F339 D341:F341 D343:F343 D345:F345 D347:F347 D349:F349 D351:F351 D353:F353 D355:F355 D357:F357 D359:F359 D361:F361 D363:F363 D365:F365 D367:F367 D369:F369 D371:F371 D373:F373 D375:F375 D377:F377 D379:F379 D381:F381 D383:F383 D385:F385 D387:F387 D389:F389 D391:F391 D393:F393 D395:F395 D397:F397 D399:F399 D401:F401 D403:F403 D405:F405 D407:F407 D409:F409 D411:F411 D413:F413 D415:F415 D417:F417 D419:F419 D421:F421 D423:F423 D425:F425 D427:F427 D429:F429 D431:F431 D433:F433 D435:F435 D437:F437 D439:F439 D441:F441 D443:F443 D445:F445 D447:F447 D449:F449 D451:F451 D453:F453 D455:F455 D457:F457 D459:F459 D461:F461 D463:F463 D465:F465 D467:F467 D469:F469 D471:F471 D473:F473 D475:F475 D477:F477 D479:F479 D481:F481 D483:F483 D485:F485 D487:F487 D489:F489 D491:F491 D493:F493 D495:F495 D497:F497 D499:F499 D501:F501 D503:F503 D505:F505 D507:F507 D509:F509 D511:F511 D513:F513 D515:F515 D517:F517 D519:F519 D521:F521 D523:F523 D525:F525 D527:F527 D529:F529 D531:F531 D533:F533 D535:F535 D537:F537 D539:F539 D541:F541 D543:F543 D545:F545 D547:F547 D549:F549 D551:F551">
    <cfRule type="cellIs" dxfId="15" priority="13" operator="equal">
      <formula>"AB"</formula>
    </cfRule>
    <cfRule type="cellIs" dxfId="14" priority="14" operator="equal">
      <formula>"CL NOT SIGNED"</formula>
    </cfRule>
    <cfRule type="cellIs" dxfId="13" priority="15" operator="equal">
      <formula>"UN-REG"</formula>
    </cfRule>
    <cfRule type="cellIs" dxfId="12" priority="16" operator="equal">
      <formula>0</formula>
    </cfRule>
  </conditionalFormatting>
  <conditionalFormatting sqref="D5:F5 D7:F7 D9:F9 D11:F11 D13:F13 D15:F15 D17:F17 D19:F19 D21:F21 D23:F23 D25:F25 D27:F27 D29:F29 D31:F31 D33:F33 D35:F35 D37:F37 D39:F39 D41:F41 D43:F43 D45:F45 D47:F47 D49:F49 D51:F51 D53:F53 D55:F55 D57:F57 D59:F59 D61:F61 D63:F63 D65:F65 D67:F67 D69:F69 D71:F71 D73:F73 D75:F75 D77:F77 D79:F79 D81:F81 D83:F83 D85:F85 D87:F87 D89:F89 D91:F91 D93:F93 D95:F95 D97:F97 D99:F99 D101:F101 D103:F103 D105:F105 D107:F107 D109:F109 D111:F111 D113:F113 D115:F115 D117:F117 D119:F119 D121:F121 D123:F123 D125:F125 D127:F127 D129:F129 D131:F131 D133:F133 D135:F135 D137:F137 D139:F139 D141:F141 D143:F143 D145:F145 D147:F147 D149:F149 D151:F151 D153:F153 D155:F155 D157:F157 D159:F159 D161:F161 D163:F163 D165:F165 D167:F167 D169:F169 D171:F171 D173:F173 D175:F175 D177:F177 D179:F179 D181:F181 D183:F183 D185:F185 D187:F187 D189:F189 D191:F191 D193:F193 D195:F195 D197:F197 D199:F199 D201:F201 D203:F203 D205:F205 D207:F207 D209:F209 D211:F211 D213:F213 D215:F215 D217:F217 D219:F219 D221:F221 D223:F223 D225:F225 D227:F227 D229:F229 D231:F231 D233:F233 D235:F235 D237:F237 D239:F239 D241:F241 D243:F243 D245:F245 D247:F247 D249:F249 D251:F251 D253:F253 D255:F255 D257:F257 D259:F259 D261:F261 D263:F263 D265:F265 D267:F267 D269:F269 D271:F271 D273:F273 D275:F275 D277:F277 D279:F279 D281:F281 D283:F283 D285:F285 D287:F287 D289:F289 D291:F291 D293:F293 D295:F295 D297:F297 D299:F299 D301:F301 D303:F303 D305:F305 D307:F307 D309:F309 D311:F311 D313:F313 D315:F315 D317:F317 D319:F319 D321:F321 D323:F323 D325:F325 D327:F327 D329:F329 D331:F331 D333:F333 D335:F335 D337:F337 D339:F339 D341:F341 D343:F343 D345:F345 D347:F347 D349:F349 D351:F351 D353:F353 D355:F355 D357:F357 D359:F359 D361:F361 D363:F363 D365:F365 D367:F367 D369:F369 D371:F371 D373:F373 D375:F375 D377:F377 D379:F379 D381:F381 D383:F383 D385:F385 D387:F387 D389:F389 D391:F391 D393:F393 D395:F395 D397:F397 D399:F399 D401:F401 D403:F403 D405:F405 D407:F407 D409:F409 D411:F411 D413:F413 D415:F415 D417:F417 D419:F419 D421:F421 D423:F423 D425:F425 D427:F427 D429:F429 D431:F431 D433:F433 D435:F435 D437:F437 D439:F439 D441:F441 D443:F443 D445:F445 D447:F447 D449:F449 D451:F451 D453:F453 D455:F455 D457:F457 D459:F459 D461:F461 D463:F463 D465:F465 D467:F467 D469:F469 D471:F471 D473:F473 D475:F475 D477:F477 D479:F479 D481:F481 D483:F483 D485:F485 D487:F487 D489:F489 D491:F491 D493:F493 D495:F495 D497:F497 D499:F499 D501:F501 D503:F503 D505:F505 D507:F507 D509:F509 D511:F511 D513:F513 D515:F515 D517:F517 D519:F519 D521:F521 D523:F523 D525:F525 D527:F527 D529:F529 D531:F531 D533:F533 D535:F535 D537:F537 D539:F539 D541:F541 D543:F543 D545:F545 D547:F547 D549:F549 D551:F551">
    <cfRule type="cellIs" dxfId="11" priority="9" operator="equal">
      <formula>"AB"</formula>
    </cfRule>
    <cfRule type="cellIs" dxfId="10" priority="10" operator="equal">
      <formula>"CL NOT SIGNED"</formula>
    </cfRule>
    <cfRule type="cellIs" dxfId="9" priority="11" operator="equal">
      <formula>"UN-REG"</formula>
    </cfRule>
    <cfRule type="cellIs" dxfId="8" priority="12" operator="equal">
      <formula>0</formula>
    </cfRule>
  </conditionalFormatting>
  <conditionalFormatting sqref="D5:F5 D7:F7 D9:F9 D11:F11 D13:F13 D15:F15 D17:F17 D19:F19 D21:F21 D23:F23 D25:F25 D27:F27 D29:F29 D31:F31 D33:F33 D35:F35 D37:F37 D39:F39 D41:F41 D43:F43 D45:F45 D47:F47 D49:F49 D51:F51 D53:F53 D55:F55 D57:F57 D59:F59 D61:F61 D63:F63 D65:F65 D67:F67 D69:F69 D71:F71 D73:F73 D75:F75 D77:F77 D79:F79 D81:F81 D83:F83 D85:F85 D87:F87 D89:F89 D91:F91 D93:F93 D95:F95 D97:F97 D99:F99 D101:F101 D103:F103 D105:F105 D107:F107 D109:F109 D111:F111 D113:F113 D115:F115 D117:F117 D119:F119 D121:F121 D123:F123 D125:F125 D127:F127 D129:F129 D131:F131 D133:F133 D135:F135 D137:F137 D139:F139 D141:F141 D143:F143 D145:F145 D147:F147 D149:F149 D151:F151 D153:F153 D155:F155 D157:F157 D159:F159 D161:F161 D163:F163 D165:F165 D167:F167 D169:F169 D171:F171 D173:F173 D175:F175 D177:F177 D179:F179 D181:F181 D183:F183 D185:F185 D187:F187 D189:F189 D191:F191 D193:F193 D195:F195 D197:F197 D199:F199 D201:F201 D203:F203 D205:F205 D207:F207 D209:F209 D211:F211 D213:F213 D215:F215 D217:F217 D219:F219 D221:F221 D223:F223 D225:F225 D227:F227 D229:F229 D231:F231 D233:F233 D235:F235 D237:F237 D239:F239 D241:F241 D243:F243 D245:F245 D247:F247 D249:F249 D251:F251 D253:F253 D255:F255 D257:F257 D259:F259 D261:F261 D263:F263 D265:F265 D267:F267 D269:F269 D271:F271 D273:F273 D275:F275 D277:F277 D279:F279 D281:F281 D283:F283 D285:F285 D287:F287 D289:F289 D291:F291 D293:F293 D295:F295 D297:F297 D299:F299 D301:F301 D303:F303 D305:F305 D307:F307 D309:F309 D311:F311 D313:F313 D315:F315 D317:F317 D319:F319 D321:F321 D323:F323 D325:F325 D327:F327 D329:F329 D331:F331 D333:F333 D335:F335 D337:F337 D339:F339 D341:F341 D343:F343 D345:F345 D347:F347 D349:F349 D351:F351 D353:F353 D355:F355 D357:F357 D359:F359 D361:F361 D363:F363 D365:F365 D367:F367 D369:F369 D371:F371 D373:F373 D375:F375 D377:F377 D379:F379 D381:F381 D383:F383 D385:F385 D387:F387 D389:F389 D391:F391 D393:F393 D395:F395 D397:F397 D399:F399 D401:F401 D403:F403 D405:F405 D407:F407 D409:F409 D411:F411 D413:F413 D415:F415 D417:F417 D419:F419 D421:F421 D423:F423 D425:F425 D427:F427 D429:F429 D431:F431 D433:F433 D435:F435 D437:F437 D439:F439 D441:F441 D443:F443 D445:F445 D447:F447 D449:F449 D451:F451 D453:F453 D455:F455 D457:F457 D459:F459 D461:F461 D463:F463 D465:F465 D467:F467 D469:F469 D471:F471 D473:F473 D475:F475 D477:F477 D479:F479 D481:F481 D483:F483 D485:F485 D487:F487 D489:F489 D491:F491 D493:F493 D495:F495 D497:F497 D499:F499 D501:F501 D503:F503 D505:F505 D507:F507 D509:F509 D511:F511 D513:F513 D515:F515 D517:F517 D519:F519 D521:F521 D523:F523 D525:F525 D527:F527 D529:F529 D531:F531 D533:F533 D535:F535 D537:F537 D539:F539 D541:F541 D543:F543 D545:F545 D547:F547 D549:F549 D551:F551">
    <cfRule type="cellIs" dxfId="7" priority="5" operator="equal">
      <formula>"AB"</formula>
    </cfRule>
    <cfRule type="cellIs" dxfId="6" priority="6" operator="equal">
      <formula>"CL NOT SIGNED"</formula>
    </cfRule>
    <cfRule type="cellIs" dxfId="5" priority="7" operator="equal">
      <formula>"UN-REG"</formula>
    </cfRule>
    <cfRule type="cellIs" dxfId="4" priority="8" operator="equal">
      <formula>0</formula>
    </cfRule>
  </conditionalFormatting>
  <conditionalFormatting sqref="B3:B12 A5:W552">
    <cfRule type="expression" dxfId="3" priority="4">
      <formula>$B3&lt;&gt;""</formula>
    </cfRule>
  </conditionalFormatting>
  <conditionalFormatting sqref="C6:U6 C8:U8 C10:U10 C12:U12 C14:U14 C16:U16 C18:U18 C20:U20 C22:U22 C24:U24 C26:U26 C28:U28 C30:U30 C32:U32 C34:U34 C36:U36 C38:U38 C40:U40 C42:U42 C44:U44 C46:U46 C48:U48 C50:U50 C52:U52 C54:U54 C56:U56 C58:U58 C60:U60 C62:U62 C64:U64 C66:U66 C68:U68 C70:U70 C72:U72 C74:U74 C76:U76 C78:U78 C80:U80 C82:U82 C84:U84 C86:U86 C88:U88 C90:U90 C92:U92 C94:U94 C96:U96 C98:U98 C100:U100 C102:U102 C104:U104 C106:U106 C108:U108 C110:U110 C112:U112 C114:U114 C116:U116 C118:U118 C120:U120 C122:U122 C124:U124 C126:U126 C128:U128 C130:U130 C132:U132 C134:U134 C136:U136 C138:U138 C140:U140 C142:U142 C144:U144 C146:U146 C148:U148 C150:U150 C152:U152 C154:U154 C156:U156 C158:U158 C160:U160 C162:U162 C164:U164 C166:U166 C168:U168 C170:U170 C172:U172 C174:U174 C176:U176 C178:U178 C180:U180 C182:U182 C184:U184 C186:U186 C188:U188 C190:U190 C192:U192 C194:U194 C196:U196 C198:U198 C200:U200 C202:U202 C204:U204 C206:U206 C208:U208 C210:U210 C212:U212 C214:U214 C216:U216 C218:U218 C220:U220 C222:U222 C224:U224 C226:U226 C228:U228 C230:U230 C232:U232 C234:U234 C236:U236 C238:U238 C240:U240 C242:U242 C244:U244 C246:U246 C248:U248 C250:U250 C252:U252 C254:U254 C256:U256 C258:U258 C260:U260 C262:U262 C264:U264 C266:U266 C268:U268 C270:U270 C272:U272 C274:U274 C276:U276 C278:U278 C280:U280 C282:U282 C284:U284 C286:U286 C288:U288 C290:U290 C292:U292 C294:U294 C296:U296 C298:U298 C300:U300 C302:U302 C304:U304 C306:U306 C308:U308 C310:U310 C312:U312 C314:U314 C316:U316 C318:U318 C320:U320 C322:U322 C324:U324 C326:U326 C328:U328 C330:U330 C332:U332 C334:U334 C336:U336 C338:U338 C340:U340 C342:U342 C344:U344 C346:U346 C348:U348 C350:U350 C352:U352 C354:U354 C356:U356 C358:U358 C360:U360 C362:U362 C364:U364 C366:U366 C368:U368 C370:U370 C372:U372 C374:U374 C376:U376 C378:U378 C380:U380 C382:U382 C384:U384 C386:U386 C388:U388 C390:U390 C392:U392 C394:U394 C396:U396 C398:U398 C400:U400 C402:U402 C404:U404 C406:U406 C408:U408 C410:U410 C412:U412 C414:U414 C416:U416 C418:U418 C420:U420 C422:U422 C424:U424 C426:U426 C428:U428 C430:U430 C432:U432 C434:U434 C436:U436 C438:U438 C440:U440 C442:U442 C444:U444 C446:U446 C448:U448 C450:U450 C452:U452 C454:U454 C456:U456 C458:U458 C460:U460 C462:U462 C464:U464 C466:U466 C468:U468 C470:U470 C472:U472 C474:U474 C476:U476 C478:U478 C480:U480 C482:U482 C484:U484 C486:U486 C488:U488 C490:U490 C492:U492 C494:U494 C496:U496 C498:U498 C500:U500 C502:U502 C504:U504 C506:U506 C508:U508 C510:U510 C512:U512 C514:U514 C516:U516 C518:U518 C520:U520 C522:U522 C524:U524 C526:U526 C528:U528 C530:U530 C532:U532 C534:U534 C536:U536 C538:U538 C540:U540 C542:U542 C544:U544 C546:U546 C548:U548 C550:U550 C552:U552">
    <cfRule type="expression" dxfId="2" priority="3">
      <formula>$B5&lt;&gt;""</formula>
    </cfRule>
  </conditionalFormatting>
  <conditionalFormatting sqref="W3:W1048576">
    <cfRule type="cellIs" dxfId="1" priority="1" operator="equal">
      <formula>"ABSENT"</formula>
    </cfRule>
    <cfRule type="cellIs" dxfId="0" priority="2" operator="equal">
      <formula>"FAILED"</formula>
    </cfRule>
  </conditionalFormatting>
  <printOptions horizontalCentered="1"/>
  <pageMargins left="0.35433070866141736" right="0.27559055118110237" top="0.6692913385826772" bottom="0.31496062992125984" header="0.31496062992125984" footer="0.23622047244094491"/>
  <pageSetup paperSize="9" orientation="landscape" verticalDpi="0" r:id="rId1"/>
  <headerFooter>
    <oddHeader>&amp;C&amp;"-,Bold"&amp;14CLASS XI RESULT 2022 COUNCIL FORMAT&amp;RPage &amp;P</oddHeader>
  </headerFooter>
  <ignoredErrors>
    <ignoredError sqref="C4:C552 D6:F552 G4:I552 J4:L552 M4:U552 D4"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INSTRUCTION</vt:lpstr>
      <vt:lpstr>XI-MARKS-DB</vt:lpstr>
      <vt:lpstr>MARKSHEET</vt:lpstr>
      <vt:lpstr>COUNCIL FORMAT</vt:lpstr>
      <vt:lpstr>MARKSHEET!Print_Area</vt:lpstr>
      <vt:lpstr>'COUNCIL FORMAT'!Print_Titles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RANJAN</dc:creator>
  <cp:lastModifiedBy>RANJAN</cp:lastModifiedBy>
  <cp:lastPrinted>2022-07-02T20:17:48Z</cp:lastPrinted>
  <dcterms:created xsi:type="dcterms:W3CDTF">2021-09-01T13:17:54Z</dcterms:created>
  <dcterms:modified xsi:type="dcterms:W3CDTF">2022-07-04T14:49:32Z</dcterms:modified>
</cp:coreProperties>
</file>